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drawings/drawing5.xml" ContentType="application/vnd.openxmlformats-officedocument.drawing+xml"/>
  <Override PartName="/xl/ctrlProps/ctrlProp4.xml" ContentType="application/vnd.ms-excel.controlproperties+xml"/>
  <Override PartName="/xl/drawings/drawing6.xml" ContentType="application/vnd.openxmlformats-officedocument.drawing+xml"/>
  <Override PartName="/xl/ctrlProps/ctrlProp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codeName="ThisWorkbook" defaultThemeVersion="166925"/>
  <mc:AlternateContent xmlns:mc="http://schemas.openxmlformats.org/markup-compatibility/2006">
    <mc:Choice Requires="x15">
      <x15ac:absPath xmlns:x15ac="http://schemas.microsoft.com/office/spreadsheetml/2010/11/ac" url="https://pagov.sharepoint.com/sites/GRP-CAPGrantAdministration-DEP/Shared Documents/General/Invoicing/2024 Invoicing procedure update/"/>
    </mc:Choice>
  </mc:AlternateContent>
  <xr:revisionPtr revIDLastSave="0" documentId="8_{F4F18A38-3183-422C-9C02-17F6C01E7BA7}" xr6:coauthVersionLast="47" xr6:coauthVersionMax="47" xr10:uidLastSave="{00000000-0000-0000-0000-000000000000}"/>
  <workbookProtection workbookAlgorithmName="SHA-512" workbookHashValue="7OdvW0X4tZBYvi71QtyNwXq+hxeqEJzGly/Z1SleJq3udhvM/PvrwgNDIaWEV32yJdIAMvp6EPF4BP8NfdIUNQ==" workbookSaltValue="Ngxcbxz4KXyufDybLkcQ0g==" workbookSpinCount="100000" lockStructure="1"/>
  <bookViews>
    <workbookView xWindow="28680" yWindow="-120" windowWidth="29040" windowHeight="15840" tabRatio="857" firstSheet="2" activeTab="2" xr2:uid="{204DACDE-6D0C-4B0B-AB6C-583FCD0E7F86}"/>
  </bookViews>
  <sheets>
    <sheet name="READ ME" sheetId="19" r:id="rId1"/>
    <sheet name="INFORMATION SHEET" sheetId="24" r:id="rId2"/>
    <sheet name="REIMBURSEMENT REQUEST" sheetId="16" r:id="rId3"/>
    <sheet name="CCWAPC CERT FOR PAYMENT" sheetId="20" r:id="rId4"/>
    <sheet name="IMP. CERT FOR PAYMENT" sheetId="17" r:id="rId5"/>
    <sheet name="FED IMP. CERT FOR PAYMENT" sheetId="22" r:id="rId6"/>
    <sheet name="Salaries-Benefits" sheetId="2" r:id="rId7"/>
    <sheet name="Travel" sheetId="3" r:id="rId8"/>
    <sheet name="Equipment" sheetId="5" r:id="rId9"/>
    <sheet name="Supplies" sheetId="4" r:id="rId10"/>
    <sheet name="Contractual" sheetId="6" r:id="rId11"/>
    <sheet name="Construction" sheetId="7" r:id="rId12"/>
    <sheet name="Administrative" sheetId="8" r:id="rId13"/>
    <sheet name="Hidden Calculation Sheet" sheetId="23" state="hidden" r:id="rId14"/>
  </sheets>
  <definedNames>
    <definedName name="Coordinator">'Hidden Calculation Sheet'!$O$26:$O$28</definedName>
    <definedName name="Federal">'Hidden Calculation Sheet'!$Q$26:$Q$28</definedName>
    <definedName name="Implementation">'Hidden Calculation Sheet'!$P$26:$P$28</definedName>
    <definedName name="NO">'Hidden Calculation Sheet'!$J$26:$J$28</definedName>
    <definedName name="YES">'Hidden Calculation Sheet'!$K$26:$K$28</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8" i="23" l="1" a="1"/>
  <c r="R38" i="23" s="1"/>
  <c r="R35" i="23" a="1"/>
  <c r="R35" i="23" s="1"/>
  <c r="W32" i="23"/>
  <c r="R37" i="23" a="1"/>
  <c r="R37" i="23" s="1"/>
  <c r="R36" i="23" l="1" a="1"/>
  <c r="R36" i="23" s="1"/>
  <c r="R42" i="23" a="1"/>
  <c r="R42" i="23" s="1"/>
  <c r="G14" i="8" l="1"/>
  <c r="R46" i="23" a="1"/>
  <c r="R46" i="23" s="1"/>
  <c r="R45" i="23" a="1"/>
  <c r="R45" i="23" s="1"/>
  <c r="R44" i="23" a="1"/>
  <c r="R44" i="23" s="1"/>
  <c r="R43" i="23" a="1"/>
  <c r="R43" i="23" s="1"/>
  <c r="R41" i="23" a="1"/>
  <c r="R41" i="23" s="1"/>
  <c r="R40" i="23" a="1"/>
  <c r="R40" i="23" s="1"/>
  <c r="R39" i="23" a="1"/>
  <c r="R39" i="23" s="1"/>
  <c r="R114" i="23" a="1"/>
  <c r="R114" i="23" s="1"/>
  <c r="R47" i="23" a="1"/>
  <c r="R47" i="23" s="1"/>
  <c r="R48" i="23" a="1"/>
  <c r="R48" i="23" s="1"/>
  <c r="R49" i="23" a="1"/>
  <c r="R49" i="23" s="1"/>
  <c r="R50" i="23" a="1"/>
  <c r="R50" i="23" s="1"/>
  <c r="R51" i="23" a="1"/>
  <c r="R51" i="23" s="1"/>
  <c r="R52" i="23" a="1"/>
  <c r="R52" i="23" s="1"/>
  <c r="R53" i="23" a="1"/>
  <c r="R53" i="23" s="1"/>
  <c r="R54" i="23" a="1"/>
  <c r="R54" i="23" s="1"/>
  <c r="R59" i="23" a="1"/>
  <c r="R59" i="23" s="1"/>
  <c r="R60" i="23" a="1"/>
  <c r="R60" i="23" s="1"/>
  <c r="R61" i="23" a="1"/>
  <c r="R61" i="23" s="1"/>
  <c r="R62" i="23" a="1"/>
  <c r="R62" i="23" s="1"/>
  <c r="R63" i="23" a="1"/>
  <c r="R63" i="23" s="1"/>
  <c r="R64" i="23" a="1"/>
  <c r="R64" i="23" s="1"/>
  <c r="R65" i="23" a="1"/>
  <c r="R65" i="23" s="1"/>
  <c r="R66" i="23" a="1"/>
  <c r="R66" i="23" s="1"/>
  <c r="R67" i="23" a="1"/>
  <c r="R67" i="23" s="1"/>
  <c r="R68" i="23" a="1"/>
  <c r="R68" i="23" s="1"/>
  <c r="R69" i="23" a="1"/>
  <c r="R69" i="23" s="1"/>
  <c r="R70" i="23" a="1"/>
  <c r="R70" i="23" s="1"/>
  <c r="R71" i="23" a="1"/>
  <c r="R71" i="23" s="1"/>
  <c r="R72" i="23" a="1"/>
  <c r="R72" i="23" s="1"/>
  <c r="R73" i="23" a="1"/>
  <c r="R73" i="23" s="1"/>
  <c r="R74" i="23" a="1"/>
  <c r="R74" i="23" s="1"/>
  <c r="R75" i="23" a="1"/>
  <c r="R75" i="23" s="1"/>
  <c r="R76" i="23" a="1"/>
  <c r="R76" i="23" s="1"/>
  <c r="R77" i="23" a="1"/>
  <c r="R77" i="23" s="1"/>
  <c r="R78" i="23" a="1"/>
  <c r="R78" i="23" s="1"/>
  <c r="R79" i="23" a="1"/>
  <c r="R79" i="23" s="1"/>
  <c r="R80" i="23" a="1"/>
  <c r="R80" i="23" s="1"/>
  <c r="R81" i="23" a="1"/>
  <c r="R81" i="23" s="1"/>
  <c r="R82" i="23" a="1"/>
  <c r="R82" i="23" s="1"/>
  <c r="R83" i="23" a="1"/>
  <c r="R83" i="23" s="1"/>
  <c r="R84" i="23" a="1"/>
  <c r="R84" i="23" s="1"/>
  <c r="R85" i="23" a="1"/>
  <c r="R85" i="23" s="1"/>
  <c r="R86" i="23" a="1"/>
  <c r="R86" i="23" s="1"/>
  <c r="R87" i="23" a="1"/>
  <c r="R87" i="23" s="1"/>
  <c r="R88" i="23" a="1"/>
  <c r="R88" i="23" s="1"/>
  <c r="R89" i="23" a="1"/>
  <c r="R89" i="23" s="1"/>
  <c r="R90" i="23" a="1"/>
  <c r="R90" i="23" s="1"/>
  <c r="R91" i="23" a="1"/>
  <c r="R91" i="23" s="1"/>
  <c r="R92" i="23" a="1"/>
  <c r="R92" i="23" s="1"/>
  <c r="R93" i="23" a="1"/>
  <c r="R93" i="23" s="1"/>
  <c r="R94" i="23" a="1"/>
  <c r="R94" i="23" s="1"/>
  <c r="R95" i="23" a="1"/>
  <c r="R95" i="23" s="1"/>
  <c r="R96" i="23" a="1"/>
  <c r="R96" i="23" s="1"/>
  <c r="R97" i="23" a="1"/>
  <c r="R97" i="23" s="1"/>
  <c r="R98" i="23" a="1"/>
  <c r="R98" i="23" s="1"/>
  <c r="R99" i="23" a="1"/>
  <c r="R99" i="23" s="1"/>
  <c r="R100" i="23" a="1"/>
  <c r="R100" i="23" s="1"/>
  <c r="R101" i="23" a="1"/>
  <c r="R101" i="23" s="1"/>
  <c r="R102" i="23" a="1"/>
  <c r="R102" i="23" s="1"/>
  <c r="R103" i="23" a="1"/>
  <c r="R103" i="23" s="1"/>
  <c r="R104" i="23" a="1"/>
  <c r="R104" i="23" s="1"/>
  <c r="R105" i="23" a="1"/>
  <c r="R105" i="23" s="1"/>
  <c r="R106" i="23" a="1"/>
  <c r="R106" i="23" s="1"/>
  <c r="R107" i="23" a="1"/>
  <c r="R107" i="23" s="1"/>
  <c r="R108" i="23" a="1"/>
  <c r="R108" i="23" s="1"/>
  <c r="R109" i="23" a="1"/>
  <c r="R109" i="23" s="1"/>
  <c r="R110" i="23" a="1"/>
  <c r="R110" i="23" s="1"/>
  <c r="R111" i="23" a="1"/>
  <c r="R111" i="23" s="1"/>
  <c r="R112" i="23" a="1"/>
  <c r="R112" i="23" s="1"/>
  <c r="R113" i="23" a="1"/>
  <c r="R113" i="23" s="1"/>
  <c r="Q35" i="23" a="1"/>
  <c r="Q35" i="23" s="1"/>
  <c r="P35" i="23" a="1"/>
  <c r="P35" i="23" s="1"/>
  <c r="H5" i="8"/>
  <c r="F5" i="7"/>
  <c r="F5" i="6"/>
  <c r="F5" i="4"/>
  <c r="F5" i="5"/>
  <c r="K5" i="3"/>
  <c r="L5" i="2"/>
  <c r="J5" i="2"/>
  <c r="I5" i="3"/>
  <c r="D5" i="5"/>
  <c r="D5" i="4"/>
  <c r="D5" i="6"/>
  <c r="D5" i="7"/>
  <c r="F5" i="8"/>
  <c r="D22" i="3" l="1"/>
  <c r="F30" i="16"/>
  <c r="H15" i="16" l="1"/>
  <c r="E15" i="16"/>
  <c r="H18" i="16" l="1"/>
  <c r="C13" i="16"/>
  <c r="C10" i="16"/>
  <c r="H10" i="22" l="1"/>
  <c r="H9" i="22"/>
  <c r="H8" i="22"/>
  <c r="C10" i="22"/>
  <c r="B9" i="22"/>
  <c r="C7" i="22"/>
  <c r="H10" i="17"/>
  <c r="H9" i="17"/>
  <c r="H8" i="17"/>
  <c r="C10" i="17"/>
  <c r="B9" i="17"/>
  <c r="C7" i="17"/>
  <c r="H10" i="20"/>
  <c r="H9" i="20"/>
  <c r="H8" i="20"/>
  <c r="C10" i="20"/>
  <c r="B9" i="20"/>
  <c r="C7" i="20"/>
  <c r="E14" i="16"/>
  <c r="C12" i="16"/>
  <c r="G11" i="16"/>
  <c r="C11" i="16"/>
  <c r="C4" i="16"/>
  <c r="C3" i="16"/>
  <c r="D24" i="3"/>
  <c r="D23" i="3"/>
  <c r="K23" i="3"/>
  <c r="K12" i="2"/>
  <c r="K13" i="2"/>
  <c r="K14" i="2"/>
  <c r="K15" i="2"/>
  <c r="K16" i="2"/>
  <c r="K17" i="2"/>
  <c r="K18" i="2"/>
  <c r="K19" i="2"/>
  <c r="K22" i="2"/>
  <c r="K23" i="2"/>
  <c r="K24" i="2"/>
  <c r="B32" i="7"/>
  <c r="C29" i="2" l="1"/>
  <c r="B33" i="4"/>
  <c r="B32" i="4"/>
  <c r="B31" i="4"/>
  <c r="B33" i="5"/>
  <c r="B32" i="5"/>
  <c r="B31" i="5"/>
  <c r="B32" i="6"/>
  <c r="B31" i="6"/>
  <c r="B30" i="6"/>
  <c r="B33" i="7"/>
  <c r="B31" i="7"/>
  <c r="G11" i="8"/>
  <c r="G12" i="8"/>
  <c r="G13" i="8"/>
  <c r="G15" i="8"/>
  <c r="G16" i="8"/>
  <c r="G17" i="8"/>
  <c r="G18" i="8"/>
  <c r="G19" i="8"/>
  <c r="G20" i="8"/>
  <c r="G21" i="8"/>
  <c r="G22" i="8"/>
  <c r="G23" i="8"/>
  <c r="G24" i="8"/>
  <c r="G25" i="8"/>
  <c r="G26" i="8"/>
  <c r="G27" i="8"/>
  <c r="G28" i="8"/>
  <c r="G10" i="8"/>
  <c r="N3" i="23" s="1"/>
  <c r="E10" i="23" s="1"/>
  <c r="F32" i="7"/>
  <c r="F31" i="7"/>
  <c r="F31" i="6"/>
  <c r="F32" i="6"/>
  <c r="H18" i="22" s="1"/>
  <c r="F30" i="6"/>
  <c r="F33" i="5"/>
  <c r="H17" i="22" s="1"/>
  <c r="F32" i="5"/>
  <c r="F31" i="5"/>
  <c r="F33" i="4"/>
  <c r="H16" i="22" s="1"/>
  <c r="F32" i="4"/>
  <c r="F31" i="4"/>
  <c r="G35" i="22"/>
  <c r="H29" i="22"/>
  <c r="C31" i="8" l="1"/>
  <c r="R56" i="23" s="1" a="1"/>
  <c r="R56" i="23" s="1"/>
  <c r="E7" i="23"/>
  <c r="H31" i="8"/>
  <c r="H19" i="22"/>
  <c r="H19" i="17"/>
  <c r="H18" i="20"/>
  <c r="H17" i="20"/>
  <c r="H16" i="20"/>
  <c r="H19" i="20" l="1"/>
  <c r="H18" i="17"/>
  <c r="H17" i="17"/>
  <c r="H16" i="17"/>
  <c r="G35" i="20"/>
  <c r="H28" i="20"/>
  <c r="G36" i="17"/>
  <c r="K10" i="2"/>
  <c r="K11" i="2"/>
  <c r="C30" i="2" s="1"/>
  <c r="K20" i="2"/>
  <c r="H29" i="17"/>
  <c r="I30" i="16"/>
  <c r="K30" i="2" l="1"/>
  <c r="H14" i="22" s="1"/>
  <c r="C28" i="2"/>
  <c r="E6" i="23" s="1"/>
  <c r="H7" i="3"/>
  <c r="K24" i="3" s="1"/>
  <c r="H8" i="3"/>
  <c r="H15" i="17" s="1"/>
  <c r="H9" i="3"/>
  <c r="E8" i="23" s="1"/>
  <c r="H10" i="3"/>
  <c r="K22" i="3" l="1"/>
  <c r="H15" i="20" s="1"/>
  <c r="H15" i="22"/>
  <c r="E3" i="23" s="1"/>
  <c r="K9" i="2"/>
  <c r="K21" i="2"/>
  <c r="K25" i="2"/>
  <c r="K8" i="2"/>
  <c r="K28" i="2" s="1"/>
  <c r="K29" i="2" l="1"/>
  <c r="H14" i="20"/>
  <c r="H20" i="20" s="1"/>
  <c r="H14" i="17" l="1"/>
  <c r="E4" i="23" s="1"/>
  <c r="E5" i="23" s="1"/>
  <c r="F6" i="23" s="1"/>
  <c r="C30" i="8" s="1"/>
  <c r="R55" i="23" s="1" a="1"/>
  <c r="R55" i="23" s="1"/>
  <c r="E9" i="23"/>
  <c r="F45" i="22"/>
  <c r="F9" i="23" l="1"/>
  <c r="C33" i="8" s="1"/>
  <c r="R58" i="23" s="1" a="1"/>
  <c r="R58" i="23" s="1"/>
  <c r="F44" i="22"/>
  <c r="F8" i="23"/>
  <c r="C32" i="8" l="1"/>
  <c r="R57" i="23" s="1" a="1"/>
  <c r="R57" i="23" s="1"/>
  <c r="H32" i="8"/>
  <c r="F46" i="22" l="1"/>
  <c r="H20" i="17"/>
  <c r="H21" i="17" s="1"/>
  <c r="H33" i="8"/>
  <c r="H20" i="22" l="1"/>
  <c r="H21" i="22" s="1"/>
  <c r="H17" i="16" s="1"/>
  <c r="H21" i="16" s="1"/>
  <c r="C5" i="1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<sst xmlns="http://schemas.openxmlformats.org/spreadsheetml/2006/main" count="396" uniqueCount="168">
  <si>
    <t>REIMBURSEMENT REQUEST/CERTIFICATION OF PAYMENT/SUPPLEMENTAL SHEET INSTRUCTIONS</t>
  </si>
  <si>
    <r>
      <rPr>
        <b/>
        <sz val="11"/>
        <color theme="1"/>
        <rFont val="Calibri"/>
        <family val="2"/>
        <scheme val="minor"/>
      </rPr>
      <t>Note:</t>
    </r>
    <r>
      <rPr>
        <sz val="11"/>
        <color theme="1"/>
        <rFont val="Calibri"/>
        <family val="2"/>
        <scheme val="minor"/>
      </rPr>
      <t xml:space="preserve">  These are the same forms you have completed in the past, only in excel format.  There is a tab for the reimbursment request, certification of payment, and a supplemental sheet for each budget category.</t>
    </r>
  </si>
  <si>
    <t>INFO SHEET - INSTRUCTIONS</t>
  </si>
  <si>
    <t>1. Fill out all grey cells.</t>
  </si>
  <si>
    <t>REIMBURSMENT/CERTIFICATION FOR PAYMENT - INSTRUCTIONS</t>
  </si>
  <si>
    <t>1. Check appropriate boxes on all tabs.</t>
  </si>
  <si>
    <t>2. All cells are auto populated from information gathered from other tabs.</t>
  </si>
  <si>
    <t>SUPPLEMENTAL SHEETS - INSTRUCTIONS</t>
  </si>
  <si>
    <t>1. Compile all invoices that you will be including in your request.  Scan all documents into one PDF file.</t>
  </si>
  <si>
    <t>2. Scan all documents into one PDF.  This PDF will be refered to as the "Invoice Packet"</t>
  </si>
  <si>
    <t>3. Use the "Invoice Packet" to input all data into the appropriate categories.  Be sure to include the page number of the invoice where requested.</t>
  </si>
  <si>
    <t>3. The amounts of each category will be totaled and transferred to the IMP. CERT FOR PAYMENT tab.</t>
  </si>
  <si>
    <t>4. Adminstrative Category Tab - Before inputing information into this tab please answer the Yes or No question at the top of the page.</t>
  </si>
  <si>
    <t>PRINT - INSTRUCTIONS</t>
  </si>
  <si>
    <t>You can export to pdf for electronic signature or print by following the below steps:</t>
  </si>
  <si>
    <t>1. Click on "File" in the ribbon on the top left corn of the screen.</t>
  </si>
  <si>
    <t>2. Select "Print" from the menu on the left.</t>
  </si>
  <si>
    <t>3. On the printer drop down menu select "Microsoft Print to PDF" OR the printer you desire.</t>
  </si>
  <si>
    <t>i. Select "Entire Workbook" from the settings drop down menu</t>
  </si>
  <si>
    <t>OR</t>
  </si>
  <si>
    <t>ii. Select multiple sheets by holding down the Ctrl key and clicking on the additional sheets you would like to print.  Then select "Print Active Sheets" from the setting drop down menu.</t>
  </si>
  <si>
    <t>4. Save to desired location OR print.</t>
  </si>
  <si>
    <t>5. Sign and submit the "Reimbursement Packet" to your Project Advisor.</t>
  </si>
  <si>
    <t>Reimbursement Packet Information Sheet</t>
  </si>
  <si>
    <t>(Please fill out all grey cells)</t>
  </si>
  <si>
    <t>Project Title:</t>
  </si>
  <si>
    <t>Document #:</t>
  </si>
  <si>
    <t>Vendor #:</t>
  </si>
  <si>
    <t>Payable to (Grantee):</t>
  </si>
  <si>
    <t>Point of Contact:</t>
  </si>
  <si>
    <t>Signatory Title:</t>
  </si>
  <si>
    <t>Partner Bank Type (e.g. BN01, BN02, etc.):</t>
  </si>
  <si>
    <t xml:space="preserve">Invoice Period (Month, Day, Year): </t>
  </si>
  <si>
    <t>to</t>
  </si>
  <si>
    <t>Invoice Date:</t>
  </si>
  <si>
    <t>Invoice No.:</t>
  </si>
  <si>
    <t>Balance of Working Capital Before This Invoice:</t>
  </si>
  <si>
    <t>Lead County Entity:</t>
  </si>
  <si>
    <t>Street Address:</t>
  </si>
  <si>
    <t>City, State, Zipcode:</t>
  </si>
  <si>
    <t>Invoice Amount:</t>
  </si>
  <si>
    <t>REIMBURSEMENT REQUEST</t>
  </si>
  <si>
    <t>Grant Program:</t>
  </si>
  <si>
    <t>CCWAPC/CAP Implementation Grant</t>
  </si>
  <si>
    <t>Phase 2 CBAIP Pilot</t>
  </si>
  <si>
    <t>(This section completed by Grantee)</t>
  </si>
  <si>
    <t>EXPENDITURES:</t>
  </si>
  <si>
    <t>Total Grant Expenditures for this Period:</t>
  </si>
  <si>
    <t>% Funds Expended (DEP Grants Center Will Complete):</t>
  </si>
  <si>
    <t>AMOUNT OF REIMBURESMENT:</t>
  </si>
  <si>
    <t>All related backup to this</t>
  </si>
  <si>
    <t>invoice is stored in the</t>
  </si>
  <si>
    <t>electronic ESA file for audit</t>
  </si>
  <si>
    <t>purposes.</t>
  </si>
  <si>
    <t>GRANTEE SIGNATURE:</t>
  </si>
  <si>
    <t>By signing and submitting this report, I certify to the best of my knowledge that the report is true, complete, and accurate and that the information contained herein is for the purposes and objectives set forth in the terms of the award.  I am aware that any false information or the omission of any material fact may subject me to criminal, civil, or administrative penalties for fraud, false statements, false claims or otherwise. 18 Pa.C.S §4904.</t>
  </si>
  <si>
    <t>Signature</t>
  </si>
  <si>
    <t>Title</t>
  </si>
  <si>
    <t>Date</t>
  </si>
  <si>
    <t>(This section to be completed by DEP Staff)</t>
  </si>
  <si>
    <t>Approved By:</t>
  </si>
  <si>
    <t>Recommended Payment:</t>
  </si>
  <si>
    <t xml:space="preserve">Title: </t>
  </si>
  <si>
    <t>DEP Grants Center Management Staff</t>
  </si>
  <si>
    <t>Recommended By:</t>
  </si>
  <si>
    <t>Date Approved:</t>
  </si>
  <si>
    <t>Date Recommended:</t>
  </si>
  <si>
    <t xml:space="preserve">Community Clean Water Action Plan Coordinator (CCWAP) </t>
  </si>
  <si>
    <t>Certification For Payment</t>
  </si>
  <si>
    <t>Street:</t>
  </si>
  <si>
    <t>City, State, Zip:</t>
  </si>
  <si>
    <t>CAP COORDINATOR  BUDGET CATEGORIES</t>
  </si>
  <si>
    <t>FUNDS REQUESTED</t>
  </si>
  <si>
    <t>Salaries and Benefits</t>
  </si>
  <si>
    <t>Travel</t>
  </si>
  <si>
    <t>Supplies</t>
  </si>
  <si>
    <t>Equipment</t>
  </si>
  <si>
    <t>Contractual</t>
  </si>
  <si>
    <t>Administrative</t>
  </si>
  <si>
    <t>TOTAL</t>
  </si>
  <si>
    <t>FOR DEPARTMENT USE ONLY</t>
  </si>
  <si>
    <t>CODING</t>
  </si>
  <si>
    <t>AMOUNT</t>
  </si>
  <si>
    <t>Approved for Payment</t>
  </si>
  <si>
    <t>I certify that all reportable Best Management Practices are entered into PracticeKeeper.</t>
  </si>
  <si>
    <t>CCWAPC Supervisor</t>
  </si>
  <si>
    <t>Chesapeake Bay Watershed Restoration Division</t>
  </si>
  <si>
    <t xml:space="preserve">CAP Implementation Grant </t>
  </si>
  <si>
    <t>CAP IMPLEMENTATION  BUDGET CATEGORIES</t>
  </si>
  <si>
    <t>Construction</t>
  </si>
  <si>
    <t xml:space="preserve">Federal Implementation Grant </t>
  </si>
  <si>
    <t>IIJA MEB DC:</t>
  </si>
  <si>
    <t>LGI:</t>
  </si>
  <si>
    <t>CBIG4 MEB DC:</t>
  </si>
  <si>
    <t>Salaries/Benefits Expenditures</t>
  </si>
  <si>
    <t>Invoice Period:</t>
  </si>
  <si>
    <t>(drop down menu)</t>
  </si>
  <si>
    <t>Name/Title</t>
  </si>
  <si>
    <t>Certification for Payment Page</t>
  </si>
  <si>
    <t>Funding Source</t>
  </si>
  <si>
    <t>Hours</t>
  </si>
  <si>
    <t>x</t>
  </si>
  <si>
    <t>Rate</t>
  </si>
  <si>
    <t>Total</t>
  </si>
  <si>
    <t>Page #</t>
  </si>
  <si>
    <t>DEP USE ONLY</t>
  </si>
  <si>
    <t xml:space="preserve"> Certification For Payment Page Totals:</t>
  </si>
  <si>
    <t>Coordinator:</t>
  </si>
  <si>
    <t>Implementation:</t>
  </si>
  <si>
    <t>Federal:</t>
  </si>
  <si>
    <t>Travel Expenditures</t>
  </si>
  <si>
    <t>Miles</t>
  </si>
  <si>
    <t>Company Name</t>
  </si>
  <si>
    <t>EIN</t>
  </si>
  <si>
    <t>Project Name</t>
  </si>
  <si>
    <t>Amount Requested</t>
  </si>
  <si>
    <t>Cert. for Payment Page Totals:</t>
  </si>
  <si>
    <t>Equipment Expenditures</t>
  </si>
  <si>
    <t>Pro-rating Description:</t>
  </si>
  <si>
    <t>Requested Amount</t>
  </si>
  <si>
    <t>Certification for Payment Page Total:</t>
  </si>
  <si>
    <t>Supplies Expenditures</t>
  </si>
  <si>
    <t xml:space="preserve">Pro-rating Description: </t>
  </si>
  <si>
    <t>Certification for Payment Page Totals:</t>
  </si>
  <si>
    <t>Contractual Expenditures</t>
  </si>
  <si>
    <t>EIN/SS</t>
  </si>
  <si>
    <t>Amount</t>
  </si>
  <si>
    <t>LGI</t>
  </si>
  <si>
    <t>Construction Expenditures</t>
  </si>
  <si>
    <t>Administrative Expenditures</t>
  </si>
  <si>
    <t>Should your administrative charges be allocated evenly across all funding sources, excluding LGI funding?</t>
  </si>
  <si>
    <t>Yes</t>
  </si>
  <si>
    <t>Company Name/Employee Name</t>
  </si>
  <si>
    <t>Pro-rate %</t>
  </si>
  <si>
    <t>Invoice Amount</t>
  </si>
  <si>
    <t xml:space="preserve"> Certification for Payment Page Total:</t>
  </si>
  <si>
    <t>ESF:</t>
  </si>
  <si>
    <t>FED.</t>
  </si>
  <si>
    <t>Total Request minus Admin</t>
  </si>
  <si>
    <t>Total Admin Requested IIJA MEB DC</t>
  </si>
  <si>
    <t>IMP.</t>
  </si>
  <si>
    <t>Total IIJA MEB DC</t>
  </si>
  <si>
    <t>Total LGI</t>
  </si>
  <si>
    <t>Total CBIG4 MEB DC</t>
  </si>
  <si>
    <t>Total ESF</t>
  </si>
  <si>
    <t>Total Admin Requested</t>
  </si>
  <si>
    <t>IIJA and CBIG4</t>
  </si>
  <si>
    <t>Top Line - Total from Federal Cert for Payment page minus Admin total from the Federal Cert. for payment page minus LGI amount not including admin</t>
  </si>
  <si>
    <t>2nd line - Total IIJA MEB DC from each tab not including admin category</t>
  </si>
  <si>
    <t>3rd line - Total LGI from each tab not including admin category.  This line needs to be subtracted from the total request so that it is not being factored into the percentage.</t>
  </si>
  <si>
    <t>4th line - Total CBIG4 MEB DC from ech tab not including admin category</t>
  </si>
  <si>
    <t>5th line - Total IIJA and CBIG4 request from admin tab</t>
  </si>
  <si>
    <t>NO</t>
  </si>
  <si>
    <t>YES</t>
  </si>
  <si>
    <t>Coordinator</t>
  </si>
  <si>
    <t>Implementation</t>
  </si>
  <si>
    <t>Federal</t>
  </si>
  <si>
    <t>ESF</t>
  </si>
  <si>
    <t>IIJA MEB DC</t>
  </si>
  <si>
    <t>CBIG4 MEB DC</t>
  </si>
  <si>
    <t>Auto</t>
  </si>
  <si>
    <t>Source Data</t>
  </si>
  <si>
    <t>Prep Table</t>
  </si>
  <si>
    <t>split ?</t>
  </si>
  <si>
    <t>Cert page</t>
  </si>
  <si>
    <t>Funding source</t>
  </si>
  <si>
    <t>Split ?</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</si>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</sst>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quot;$&quot;#,##0.00"/>
    <numFmt numFmtId="165" formatCode="&quot;$&quot;#,##0.0000"/>
    <numFmt numFmtId="166" formatCode="_([$$-409]* #,##0.00_);_([$$-409]* \(#,##0.00\);_([$$-409]* &quot;-&quot;??_);_(@_)"/>
    <numFmt numFmtId="167" formatCode="#_)"/>
    <numFmt numFmtId="168" formatCode="[&lt;=9999999]###\-####;\(###\)\ ###\-####"/>
  </numFmts>
  <fonts count="12">
    <font>
      <sz val="11"/>
      <color theme="1"/>
      <name val="Calibri"/>
      <family val="2"/>
      <scheme val="minor"/>
    </font>
    <font>
      <sz val="11"/>
      <color theme="1"/>
      <name val="Calibri"/>
      <family val="2"/>
      <scheme val="minor"/>
    </font>
    <font>
      <b/>
      <sz val="11"/>
      <color theme="1"/>
      <name val="Calibri"/>
      <family val="2"/>
      <scheme val="minor"/>
    </font>
    <font>
      <sz val="11"/>
      <color theme="2" tint="-0.749961851863155"/>
      <name val="Calibri"/>
      <family val="2"/>
      <scheme val="minor"/>
    </font>
    <font>
      <sz val="11"/>
      <color theme="2" tint="-0.89996032593768116"/>
      <name val="Calibri"/>
      <family val="2"/>
      <scheme val="minor"/>
    </font>
    <font>
      <b/>
      <sz val="12"/>
      <color theme="1"/>
      <name val="Calibri"/>
      <family val="2"/>
      <scheme val="minor"/>
    </font>
    <font>
      <sz val="9"/>
      <color theme="1"/>
      <name val="Calibri"/>
      <family val="2"/>
      <scheme val="minor"/>
    </font>
    <font>
      <b/>
      <sz val="14"/>
      <color theme="1"/>
      <name val="Calibri"/>
      <family val="2"/>
      <scheme val="minor"/>
    </font>
    <font>
      <sz val="11"/>
      <name val="Calibri"/>
      <family val="2"/>
      <scheme val="minor"/>
    </font>
    <font>
      <sz val="16"/>
      <color theme="1"/>
      <name val="Calibri"/>
      <family val="2"/>
      <scheme val="minor"/>
    </font>
    <font>
      <sz val="8"/>
      <color theme="1"/>
      <name val="Calibri"/>
      <family val="2"/>
      <scheme val="minor"/>
    </font>
    <font>
      <sz val="10"/>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2" tint="-9.9978637043366805E-2"/>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auto="1"/>
      </left>
      <right/>
      <top style="medium">
        <color auto="1"/>
      </top>
      <bottom style="thin">
        <color indexed="64"/>
      </bottom>
      <diagonal/>
    </border>
    <border>
      <left/>
      <right/>
      <top style="medium">
        <color auto="1"/>
      </top>
      <bottom style="thin">
        <color indexed="64"/>
      </bottom>
      <diagonal/>
    </border>
    <border>
      <left style="medium">
        <color auto="1"/>
      </left>
      <right/>
      <top style="thin">
        <color indexed="64"/>
      </top>
      <bottom style="thin">
        <color indexed="64"/>
      </bottom>
      <diagonal/>
    </border>
    <border>
      <left/>
      <right style="medium">
        <color auto="1"/>
      </right>
      <top style="medium">
        <color auto="1"/>
      </top>
      <bottom style="thin">
        <color indexed="64"/>
      </bottom>
      <diagonal/>
    </border>
    <border>
      <left/>
      <right style="medium">
        <color auto="1"/>
      </right>
      <top style="thin">
        <color indexed="64"/>
      </top>
      <bottom style="thin">
        <color indexed="64"/>
      </bottom>
      <diagonal/>
    </border>
    <border>
      <left style="thin">
        <color indexed="64"/>
      </left>
      <right/>
      <top style="thin">
        <color indexed="64"/>
      </top>
      <bottom style="medium">
        <color auto="1"/>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0" fontId="0" fillId="0" borderId="0"/>
    <xf numFmtId="44" fontId="1" fillId="0" borderId="0" applyFont="0" applyFill="0" applyBorder="0" applyAlignment="0" applyProtection="0"/>
    <xf numFmtId="167" fontId="3" fillId="0" borderId="0" applyFont="0" applyFill="0" applyBorder="0">
      <alignment horizontal="right" vertical="center"/>
    </xf>
    <xf numFmtId="168" fontId="4" fillId="0" borderId="0" applyFont="0" applyFill="0" applyBorder="0" applyAlignment="0">
      <alignment vertical="center"/>
    </xf>
    <xf numFmtId="9" fontId="1" fillId="0" borderId="0" applyFont="0" applyFill="0" applyBorder="0" applyAlignment="0" applyProtection="0"/>
  </cellStyleXfs>
  <cellXfs count="345">
    <xf numFmtId="0" fontId="0" fillId="0" borderId="0" xfId="0"/>
    <xf numFmtId="0" fontId="2" fillId="0" borderId="0" xfId="0" applyFont="1" applyAlignment="1"/>
    <xf numFmtId="164" fontId="0" fillId="0" borderId="0" xfId="0" applyNumberFormat="1"/>
    <xf numFmtId="0" fontId="0" fillId="0" borderId="7" xfId="0" applyBorder="1" applyAlignment="1">
      <alignment horizontal="center"/>
    </xf>
    <xf numFmtId="0" fontId="0" fillId="0" borderId="7" xfId="0" applyFill="1" applyBorder="1" applyAlignment="1">
      <alignment horizontal="center"/>
    </xf>
    <xf numFmtId="165" fontId="0" fillId="0" borderId="1" xfId="0" applyNumberFormat="1" applyBorder="1"/>
    <xf numFmtId="165" fontId="0" fillId="0" borderId="8" xfId="0" applyNumberFormat="1" applyBorder="1"/>
    <xf numFmtId="44" fontId="0" fillId="0" borderId="8" xfId="1" applyFont="1" applyBorder="1"/>
    <xf numFmtId="44" fontId="0" fillId="0" borderId="1" xfId="1" applyFont="1" applyBorder="1"/>
    <xf numFmtId="0" fontId="0" fillId="0" borderId="0" xfId="0" applyAlignment="1">
      <alignment wrapText="1"/>
    </xf>
    <xf numFmtId="0" fontId="0" fillId="0" borderId="0" xfId="0"/>
    <xf numFmtId="0" fontId="0" fillId="0" borderId="0" xfId="0"/>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5" fillId="0" borderId="12" xfId="0" applyFont="1"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31" xfId="0" applyBorder="1"/>
    <xf numFmtId="0" fontId="0" fillId="0" borderId="33" xfId="0" applyBorder="1"/>
    <xf numFmtId="0" fontId="0" fillId="0" borderId="25" xfId="0" applyFill="1" applyBorder="1"/>
    <xf numFmtId="0" fontId="0" fillId="0" borderId="0" xfId="0" applyAlignment="1">
      <alignment vertical="center"/>
    </xf>
    <xf numFmtId="0" fontId="2" fillId="0" borderId="0" xfId="0" applyFont="1"/>
    <xf numFmtId="0" fontId="0" fillId="0" borderId="0" xfId="0" applyBorder="1" applyAlignment="1">
      <alignment vertical="center" wrapText="1"/>
    </xf>
    <xf numFmtId="0" fontId="7" fillId="0" borderId="15" xfId="0" applyFont="1" applyBorder="1" applyAlignment="1">
      <alignment vertical="center" wrapText="1"/>
    </xf>
    <xf numFmtId="0" fontId="0" fillId="0" borderId="29" xfId="0" applyBorder="1"/>
    <xf numFmtId="10" fontId="0" fillId="0" borderId="10" xfId="0" applyNumberFormat="1" applyBorder="1"/>
    <xf numFmtId="0" fontId="0" fillId="0" borderId="1" xfId="0" applyFill="1" applyBorder="1"/>
    <xf numFmtId="0" fontId="0" fillId="0" borderId="0" xfId="0" applyAlignment="1">
      <alignment vertical="center"/>
    </xf>
    <xf numFmtId="0" fontId="0" fillId="0" borderId="0" xfId="0" applyBorder="1"/>
    <xf numFmtId="0" fontId="0" fillId="0" borderId="6" xfId="0" applyBorder="1" applyAlignment="1">
      <alignment horizontal="center" wrapText="1"/>
    </xf>
    <xf numFmtId="0" fontId="0" fillId="0" borderId="0" xfId="0" applyBorder="1" applyAlignment="1">
      <alignment wrapText="1"/>
    </xf>
    <xf numFmtId="44" fontId="0" fillId="0" borderId="16" xfId="1" applyFont="1" applyBorder="1"/>
    <xf numFmtId="44" fontId="0" fillId="0" borderId="19" xfId="1" applyFont="1" applyBorder="1"/>
    <xf numFmtId="0" fontId="0" fillId="0" borderId="6" xfId="0" applyFont="1" applyBorder="1" applyAlignment="1">
      <alignment horizontal="center" wrapText="1"/>
    </xf>
    <xf numFmtId="44" fontId="0" fillId="0" borderId="8" xfId="0" applyNumberFormat="1" applyBorder="1"/>
    <xf numFmtId="44" fontId="2" fillId="0" borderId="16" xfId="1" applyFont="1" applyBorder="1"/>
    <xf numFmtId="0" fontId="0" fillId="0" borderId="0" xfId="0" applyFont="1" applyBorder="1"/>
    <xf numFmtId="44" fontId="2" fillId="0" borderId="16" xfId="1" applyFont="1" applyBorder="1" applyAlignment="1"/>
    <xf numFmtId="44" fontId="2" fillId="0" borderId="19" xfId="1" applyFont="1" applyBorder="1" applyAlignment="1"/>
    <xf numFmtId="44" fontId="2" fillId="0" borderId="0" xfId="1" applyFont="1" applyBorder="1" applyAlignment="1"/>
    <xf numFmtId="0" fontId="2" fillId="0" borderId="0" xfId="0" applyFont="1" applyFill="1" applyBorder="1"/>
    <xf numFmtId="0" fontId="2" fillId="0" borderId="16" xfId="0" applyFont="1" applyBorder="1"/>
    <xf numFmtId="0" fontId="2" fillId="0" borderId="17" xfId="0" applyFont="1" applyFill="1" applyBorder="1"/>
    <xf numFmtId="9" fontId="0" fillId="0" borderId="18" xfId="4" applyFont="1" applyFill="1" applyBorder="1"/>
    <xf numFmtId="0" fontId="0" fillId="0" borderId="0" xfId="0" applyBorder="1" applyAlignment="1"/>
    <xf numFmtId="44" fontId="2" fillId="0" borderId="19" xfId="1" applyFont="1" applyBorder="1"/>
    <xf numFmtId="44" fontId="2" fillId="0" borderId="0" xfId="0" applyNumberFormat="1" applyFont="1" applyBorder="1"/>
    <xf numFmtId="0" fontId="0" fillId="0" borderId="0" xfId="0" applyBorder="1" applyAlignment="1">
      <alignment horizontal="center"/>
    </xf>
    <xf numFmtId="14" fontId="0" fillId="0" borderId="0" xfId="0" applyNumberFormat="1" applyAlignment="1">
      <alignment horizontal="center"/>
    </xf>
    <xf numFmtId="44" fontId="0" fillId="0" borderId="8" xfId="1" applyFont="1" applyBorder="1" applyProtection="1">
      <protection locked="0"/>
    </xf>
    <xf numFmtId="44" fontId="0" fillId="0" borderId="1" xfId="1" applyFont="1" applyBorder="1" applyProtection="1">
      <protection locked="0"/>
    </xf>
    <xf numFmtId="0" fontId="0" fillId="0" borderId="28" xfId="0" applyBorder="1" applyAlignment="1">
      <alignment horizontal="right"/>
    </xf>
    <xf numFmtId="0" fontId="0" fillId="0" borderId="0" xfId="0" applyFill="1"/>
    <xf numFmtId="14" fontId="0" fillId="0" borderId="0" xfId="0" applyNumberFormat="1" applyFill="1" applyAlignment="1">
      <alignment horizontal="center"/>
    </xf>
    <xf numFmtId="0" fontId="0" fillId="0" borderId="0" xfId="0" applyFill="1" applyAlignment="1">
      <alignment horizontal="center"/>
    </xf>
    <xf numFmtId="0" fontId="0" fillId="0" borderId="5" xfId="0" applyFill="1" applyBorder="1" applyAlignment="1">
      <alignment horizontal="center"/>
    </xf>
    <xf numFmtId="0" fontId="0" fillId="0" borderId="6" xfId="0" applyFill="1" applyBorder="1" applyAlignment="1">
      <alignment horizontal="center"/>
    </xf>
    <xf numFmtId="0" fontId="0" fillId="0" borderId="6" xfId="0" applyFont="1" applyFill="1" applyBorder="1" applyAlignment="1">
      <alignment horizontal="center" wrapText="1"/>
    </xf>
    <xf numFmtId="0" fontId="0" fillId="0" borderId="6" xfId="0" applyFill="1" applyBorder="1" applyAlignment="1">
      <alignment horizontal="center" wrapText="1"/>
    </xf>
    <xf numFmtId="44" fontId="0" fillId="0" borderId="8" xfId="1" applyFont="1" applyFill="1" applyBorder="1" applyProtection="1">
      <protection locked="0"/>
    </xf>
    <xf numFmtId="44" fontId="0" fillId="0" borderId="1" xfId="1" applyFont="1" applyFill="1" applyBorder="1" applyProtection="1">
      <protection locked="0"/>
    </xf>
    <xf numFmtId="164" fontId="0" fillId="0" borderId="0" xfId="0" applyNumberFormat="1" applyFill="1"/>
    <xf numFmtId="0" fontId="2" fillId="0" borderId="15" xfId="0" applyFont="1" applyFill="1" applyBorder="1"/>
    <xf numFmtId="44" fontId="2" fillId="0" borderId="16" xfId="1" applyFont="1" applyFill="1" applyBorder="1"/>
    <xf numFmtId="44" fontId="2" fillId="0" borderId="16" xfId="1" applyFont="1" applyFill="1" applyBorder="1" applyAlignment="1"/>
    <xf numFmtId="0" fontId="2" fillId="0" borderId="18" xfId="0" applyFont="1" applyFill="1" applyBorder="1"/>
    <xf numFmtId="44" fontId="2" fillId="0" borderId="19" xfId="1" applyFont="1" applyFill="1" applyBorder="1" applyAlignment="1"/>
    <xf numFmtId="44" fontId="2" fillId="0" borderId="19" xfId="1" applyFont="1" applyFill="1"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44" fontId="0" fillId="0" borderId="8" xfId="1" applyFont="1" applyBorder="1" applyAlignment="1" applyProtection="1">
      <alignment horizontal="center"/>
      <protection locked="0"/>
    </xf>
    <xf numFmtId="44" fontId="0" fillId="0" borderId="1" xfId="1" applyFont="1" applyBorder="1" applyAlignment="1" applyProtection="1">
      <alignment horizontal="center"/>
      <protection locked="0"/>
    </xf>
    <xf numFmtId="0" fontId="0" fillId="0" borderId="8" xfId="0" applyNumberFormat="1" applyBorder="1" applyAlignment="1" applyProtection="1">
      <alignment horizontal="center"/>
      <protection locked="0"/>
    </xf>
    <xf numFmtId="0" fontId="0" fillId="0" borderId="1" xfId="0" applyNumberFormat="1" applyBorder="1" applyAlignment="1" applyProtection="1">
      <alignment horizontal="center"/>
      <protection locked="0"/>
    </xf>
    <xf numFmtId="0" fontId="0" fillId="0" borderId="8" xfId="0" applyFill="1" applyBorder="1" applyAlignment="1" applyProtection="1">
      <alignment horizontal="left"/>
      <protection locked="0"/>
    </xf>
    <xf numFmtId="0" fontId="0" fillId="0" borderId="1" xfId="0" applyFill="1" applyBorder="1" applyAlignment="1" applyProtection="1">
      <alignment horizontal="left"/>
      <protection locked="0"/>
    </xf>
    <xf numFmtId="0" fontId="0" fillId="0" borderId="8" xfId="0" applyFill="1" applyBorder="1" applyAlignment="1" applyProtection="1">
      <alignment horizontal="center"/>
      <protection locked="0"/>
    </xf>
    <xf numFmtId="0" fontId="0" fillId="0" borderId="1" xfId="0" applyFill="1" applyBorder="1" applyAlignment="1" applyProtection="1">
      <alignment horizontal="center"/>
      <protection locked="0"/>
    </xf>
    <xf numFmtId="9" fontId="0" fillId="0" borderId="8" xfId="4" applyFont="1" applyBorder="1" applyProtection="1">
      <protection locked="0"/>
    </xf>
    <xf numFmtId="166" fontId="0" fillId="0" borderId="8" xfId="1" applyNumberFormat="1" applyFont="1" applyBorder="1" applyProtection="1">
      <protection locked="0"/>
    </xf>
    <xf numFmtId="9" fontId="0" fillId="0" borderId="1" xfId="4" applyFont="1" applyBorder="1" applyProtection="1">
      <protection locked="0"/>
    </xf>
    <xf numFmtId="166" fontId="0" fillId="0" borderId="1" xfId="1" applyNumberFormat="1" applyFont="1" applyBorder="1" applyProtection="1">
      <protection locked="0"/>
    </xf>
    <xf numFmtId="0" fontId="0" fillId="0" borderId="18" xfId="0" applyBorder="1" applyAlignment="1"/>
    <xf numFmtId="0" fontId="6" fillId="0" borderId="11" xfId="0" applyFont="1" applyBorder="1" applyProtection="1">
      <protection locked="0"/>
    </xf>
    <xf numFmtId="44" fontId="0" fillId="0" borderId="0" xfId="0" applyNumberFormat="1"/>
    <xf numFmtId="44" fontId="2" fillId="0" borderId="0" xfId="0" applyNumberFormat="1" applyFont="1"/>
    <xf numFmtId="44" fontId="0" fillId="0" borderId="10" xfId="0" applyNumberFormat="1" applyBorder="1"/>
    <xf numFmtId="44" fontId="1" fillId="0" borderId="0" xfId="1" applyFont="1" applyBorder="1"/>
    <xf numFmtId="10" fontId="0" fillId="0" borderId="0" xfId="4" applyNumberFormat="1" applyFont="1"/>
    <xf numFmtId="44" fontId="2" fillId="0" borderId="0" xfId="1" applyFont="1" applyBorder="1"/>
    <xf numFmtId="44" fontId="2" fillId="0" borderId="0" xfId="1" applyFont="1" applyFill="1" applyBorder="1"/>
    <xf numFmtId="44" fontId="0" fillId="0" borderId="0" xfId="0" applyNumberFormat="1" applyBorder="1"/>
    <xf numFmtId="44" fontId="0" fillId="0" borderId="0" xfId="1" applyFont="1"/>
    <xf numFmtId="0" fontId="0" fillId="0" borderId="36" xfId="0" applyBorder="1"/>
    <xf numFmtId="44" fontId="0" fillId="0" borderId="22" xfId="0" applyNumberFormat="1" applyBorder="1"/>
    <xf numFmtId="0" fontId="0" fillId="0" borderId="9" xfId="0" applyBorder="1"/>
    <xf numFmtId="0" fontId="0" fillId="0" borderId="11" xfId="0" applyBorder="1"/>
    <xf numFmtId="0" fontId="0" fillId="0" borderId="10" xfId="0" applyFill="1" applyBorder="1"/>
    <xf numFmtId="0" fontId="0" fillId="0" borderId="10" xfId="0" applyBorder="1"/>
    <xf numFmtId="0" fontId="0" fillId="0" borderId="28" xfId="0" applyBorder="1"/>
    <xf numFmtId="0" fontId="0" fillId="0" borderId="1" xfId="0" applyBorder="1"/>
    <xf numFmtId="0" fontId="2" fillId="0" borderId="17" xfId="0" applyFont="1" applyBorder="1"/>
    <xf numFmtId="0" fontId="2" fillId="0" borderId="15" xfId="0" applyFont="1" applyBorder="1"/>
    <xf numFmtId="0" fontId="2" fillId="0" borderId="0" xfId="0" applyFont="1" applyBorder="1"/>
    <xf numFmtId="0" fontId="11" fillId="0" borderId="11" xfId="0" applyFont="1" applyBorder="1" applyAlignment="1" applyProtection="1">
      <alignment wrapText="1"/>
      <protection locked="0"/>
    </xf>
    <xf numFmtId="0" fontId="11" fillId="0" borderId="11" xfId="0" applyFont="1" applyFill="1" applyBorder="1" applyAlignment="1" applyProtection="1">
      <alignment wrapText="1"/>
      <protection locked="0"/>
    </xf>
    <xf numFmtId="0" fontId="11" fillId="0" borderId="18" xfId="0" applyFont="1" applyBorder="1" applyAlignment="1">
      <alignment horizontal="center" wrapText="1"/>
    </xf>
    <xf numFmtId="0" fontId="11" fillId="0" borderId="6" xfId="0" applyFont="1" applyBorder="1" applyAlignment="1">
      <alignment horizontal="center" wrapText="1"/>
    </xf>
    <xf numFmtId="0" fontId="11" fillId="0" borderId="7" xfId="0" applyFont="1" applyBorder="1" applyAlignment="1">
      <alignment horizontal="center"/>
    </xf>
    <xf numFmtId="0" fontId="11" fillId="0" borderId="5" xfId="0" applyFont="1" applyBorder="1" applyAlignment="1">
      <alignment horizontal="center"/>
    </xf>
    <xf numFmtId="0" fontId="0" fillId="0" borderId="0" xfId="0" applyBorder="1" applyAlignment="1" applyProtection="1">
      <alignment horizontal="center"/>
      <protection locked="0"/>
    </xf>
    <xf numFmtId="0" fontId="11" fillId="0" borderId="0" xfId="0" applyFont="1" applyBorder="1" applyAlignment="1" applyProtection="1">
      <alignment wrapText="1"/>
      <protection locked="0"/>
    </xf>
    <xf numFmtId="0" fontId="6" fillId="0" borderId="0" xfId="0" applyFont="1" applyBorder="1" applyProtection="1">
      <protection locked="0"/>
    </xf>
    <xf numFmtId="165" fontId="0" fillId="0" borderId="0" xfId="0" applyNumberFormat="1" applyBorder="1"/>
    <xf numFmtId="44" fontId="0" fillId="0" borderId="0" xfId="1" applyFont="1" applyBorder="1"/>
    <xf numFmtId="0" fontId="0" fillId="0" borderId="6" xfId="0" applyBorder="1" applyAlignment="1" applyProtection="1">
      <alignment horizontal="center" wrapText="1"/>
      <protection locked="0"/>
    </xf>
    <xf numFmtId="0" fontId="6" fillId="0" borderId="8" xfId="0" applyFont="1" applyBorder="1" applyAlignment="1" applyProtection="1">
      <alignment horizontal="center"/>
      <protection locked="0"/>
    </xf>
    <xf numFmtId="0" fontId="0" fillId="0" borderId="18" xfId="0" applyFill="1" applyBorder="1" applyAlignment="1">
      <alignment horizontal="center"/>
    </xf>
    <xf numFmtId="0" fontId="0" fillId="0" borderId="19" xfId="0" applyFill="1" applyBorder="1"/>
    <xf numFmtId="0" fontId="0" fillId="0" borderId="0" xfId="0" applyFill="1" applyBorder="1" applyAlignment="1"/>
    <xf numFmtId="14" fontId="0" fillId="0" borderId="0" xfId="0" applyNumberFormat="1" applyFill="1" applyBorder="1" applyAlignment="1">
      <alignment horizontal="center"/>
    </xf>
    <xf numFmtId="14" fontId="0" fillId="0" borderId="0" xfId="0" applyNumberFormat="1" applyFill="1" applyBorder="1" applyAlignment="1"/>
    <xf numFmtId="0" fontId="5" fillId="0" borderId="0" xfId="0" applyFont="1" applyAlignment="1"/>
    <xf numFmtId="0" fontId="11" fillId="0" borderId="0" xfId="0" applyFont="1" applyAlignment="1"/>
    <xf numFmtId="0" fontId="0" fillId="0" borderId="8" xfId="0" applyBorder="1" applyAlignment="1">
      <alignment horizontal="center"/>
    </xf>
    <xf numFmtId="0" fontId="0" fillId="0" borderId="1" xfId="0" applyBorder="1" applyAlignment="1">
      <alignment horizontal="center"/>
    </xf>
    <xf numFmtId="0" fontId="0" fillId="2" borderId="1" xfId="0" applyFill="1" applyBorder="1" applyAlignment="1" applyProtection="1">
      <alignment horizontal="center"/>
      <protection locked="0"/>
    </xf>
    <xf numFmtId="0" fontId="0" fillId="0" borderId="8" xfId="0" applyBorder="1" applyProtection="1">
      <protection locked="0"/>
    </xf>
    <xf numFmtId="0" fontId="0" fillId="0" borderId="1" xfId="0" applyBorder="1" applyProtection="1">
      <protection locked="0"/>
    </xf>
    <xf numFmtId="0" fontId="0" fillId="5" borderId="12" xfId="0" applyFill="1" applyBorder="1"/>
    <xf numFmtId="0" fontId="0" fillId="5" borderId="13" xfId="0" applyFill="1" applyBorder="1"/>
    <xf numFmtId="0" fontId="0" fillId="5" borderId="14" xfId="0" applyFill="1" applyBorder="1"/>
    <xf numFmtId="0" fontId="0" fillId="5" borderId="15" xfId="0" applyFill="1" applyBorder="1"/>
    <xf numFmtId="0" fontId="0" fillId="5" borderId="0" xfId="0" applyFill="1" applyBorder="1"/>
    <xf numFmtId="0" fontId="0" fillId="5" borderId="16" xfId="0" applyFill="1" applyBorder="1"/>
    <xf numFmtId="0" fontId="0" fillId="5" borderId="17" xfId="0" applyFill="1" applyBorder="1"/>
    <xf numFmtId="0" fontId="0" fillId="5" borderId="18" xfId="0" applyFill="1" applyBorder="1"/>
    <xf numFmtId="0" fontId="0" fillId="5" borderId="19" xfId="0" applyFill="1" applyBorder="1"/>
    <xf numFmtId="0" fontId="0" fillId="0" borderId="0" xfId="0" applyFill="1" applyBorder="1"/>
    <xf numFmtId="0" fontId="0" fillId="0" borderId="0" xfId="0" applyAlignment="1">
      <alignment horizontal="center" vertical="center" wrapText="1"/>
    </xf>
    <xf numFmtId="0" fontId="2" fillId="0" borderId="0" xfId="0" applyFont="1" applyAlignment="1">
      <alignment horizontal="left" vertical="center" wrapText="1"/>
    </xf>
    <xf numFmtId="0" fontId="0" fillId="0" borderId="18" xfId="0" applyBorder="1" applyAlignment="1">
      <alignment horizontal="right"/>
    </xf>
    <xf numFmtId="0" fontId="2" fillId="0" borderId="0" xfId="0" applyFont="1" applyAlignment="1">
      <alignment horizontal="center"/>
    </xf>
    <xf numFmtId="0" fontId="0" fillId="0" borderId="0" xfId="0" applyAlignment="1">
      <alignment horizontal="center"/>
    </xf>
    <xf numFmtId="0" fontId="2" fillId="0" borderId="0" xfId="0" applyFont="1" applyBorder="1" applyAlignment="1">
      <alignment horizontal="center"/>
    </xf>
    <xf numFmtId="0" fontId="6" fillId="0" borderId="0" xfId="0" applyFont="1" applyAlignment="1">
      <alignment horizontal="center" vertical="center"/>
    </xf>
    <xf numFmtId="0" fontId="0" fillId="0" borderId="0" xfId="0" applyAlignment="1">
      <alignment vertical="center"/>
    </xf>
    <xf numFmtId="44" fontId="2" fillId="0" borderId="16" xfId="1" applyFont="1" applyBorder="1" applyAlignment="1">
      <alignment horizontal="right"/>
    </xf>
    <xf numFmtId="44" fontId="2" fillId="0" borderId="19" xfId="1" applyFont="1" applyBorder="1" applyAlignment="1">
      <alignment horizontal="right"/>
    </xf>
    <xf numFmtId="0" fontId="2" fillId="0" borderId="15" xfId="0" applyFont="1" applyBorder="1" applyAlignment="1">
      <alignment horizontal="left"/>
    </xf>
    <xf numFmtId="0" fontId="2" fillId="0" borderId="0" xfId="0" applyFont="1" applyBorder="1" applyAlignment="1">
      <alignment horizontal="left"/>
    </xf>
    <xf numFmtId="0" fontId="2" fillId="0" borderId="30" xfId="0" applyFont="1" applyBorder="1" applyAlignment="1">
      <alignment horizontal="center"/>
    </xf>
    <xf numFmtId="0" fontId="2" fillId="0" borderId="33" xfId="0" applyFont="1" applyBorder="1" applyAlignment="1">
      <alignment horizontal="center"/>
    </xf>
    <xf numFmtId="0" fontId="2" fillId="0" borderId="0" xfId="0" applyFont="1" applyBorder="1" applyAlignment="1"/>
    <xf numFmtId="0" fontId="0" fillId="0" borderId="5" xfId="0" applyBorder="1" applyAlignment="1">
      <alignment horizontal="center"/>
    </xf>
    <xf numFmtId="0" fontId="0" fillId="0" borderId="6" xfId="0" applyBorder="1" applyAlignment="1">
      <alignment horizontal="center"/>
    </xf>
    <xf numFmtId="0" fontId="0" fillId="0" borderId="1" xfId="0" applyBorder="1" applyAlignment="1" applyProtection="1">
      <alignment horizontal="center"/>
      <protection locked="0"/>
    </xf>
    <xf numFmtId="0" fontId="0" fillId="0" borderId="8" xfId="0" applyBorder="1" applyAlignment="1" applyProtection="1">
      <alignment horizontal="center"/>
      <protection locked="0"/>
    </xf>
    <xf numFmtId="0" fontId="2" fillId="0" borderId="0" xfId="0" applyFont="1" applyFill="1" applyAlignment="1">
      <alignment horizontal="center"/>
    </xf>
    <xf numFmtId="0" fontId="0" fillId="0" borderId="0" xfId="0" applyAlignment="1">
      <alignment horizontal="left"/>
    </xf>
    <xf numFmtId="0" fontId="0" fillId="0" borderId="0" xfId="0" applyAlignment="1">
      <alignment horizontal="left" wrapText="1"/>
    </xf>
    <xf numFmtId="0" fontId="2" fillId="0" borderId="0" xfId="0" applyFont="1" applyAlignment="1">
      <alignment horizontal="left"/>
    </xf>
    <xf numFmtId="0" fontId="0" fillId="0" borderId="0" xfId="0" applyFont="1" applyAlignment="1">
      <alignment horizontal="left" wrapText="1"/>
    </xf>
    <xf numFmtId="0" fontId="2" fillId="0" borderId="0" xfId="0" applyFont="1" applyAlignment="1">
      <alignment horizontal="left" wrapText="1"/>
    </xf>
    <xf numFmtId="0" fontId="2" fillId="3" borderId="0" xfId="0" applyFont="1" applyFill="1" applyAlignment="1">
      <alignment horizontal="center" vertical="center"/>
    </xf>
    <xf numFmtId="0" fontId="9" fillId="3" borderId="0" xfId="0" applyFont="1" applyFill="1" applyAlignment="1">
      <alignment horizontal="center" vertical="center"/>
    </xf>
    <xf numFmtId="0" fontId="0" fillId="0" borderId="0" xfId="0" applyAlignment="1">
      <alignment horizontal="center" vertical="center" wrapText="1"/>
    </xf>
    <xf numFmtId="0" fontId="2" fillId="0" borderId="0" xfId="0" applyFont="1" applyAlignment="1">
      <alignment horizontal="left" vertical="center" wrapText="1"/>
    </xf>
    <xf numFmtId="0" fontId="0" fillId="4" borderId="1" xfId="0" applyFill="1" applyBorder="1" applyAlignment="1" applyProtection="1">
      <alignment horizontal="left" vertical="top" wrapText="1"/>
      <protection locked="0"/>
    </xf>
    <xf numFmtId="0" fontId="5" fillId="0" borderId="0" xfId="0" applyFont="1" applyAlignment="1">
      <alignment horizontal="center"/>
    </xf>
    <xf numFmtId="0" fontId="11" fillId="0" borderId="0" xfId="0" applyFont="1" applyAlignment="1">
      <alignment horizontal="center"/>
    </xf>
    <xf numFmtId="0" fontId="0" fillId="0" borderId="1" xfId="0" applyBorder="1" applyAlignment="1">
      <alignment horizontal="right" vertical="top"/>
    </xf>
    <xf numFmtId="0" fontId="0" fillId="0" borderId="1" xfId="0" applyBorder="1" applyAlignment="1">
      <alignment horizontal="right"/>
    </xf>
    <xf numFmtId="0" fontId="0" fillId="0" borderId="36"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7" xfId="0" applyBorder="1" applyAlignment="1">
      <alignment horizontal="center" vertical="center"/>
    </xf>
    <xf numFmtId="0" fontId="0" fillId="0" borderId="0" xfId="0" applyBorder="1" applyAlignment="1">
      <alignment horizontal="center" vertical="center"/>
    </xf>
    <xf numFmtId="0" fontId="0" fillId="0" borderId="23"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4" borderId="1" xfId="0" applyFill="1" applyBorder="1" applyAlignment="1" applyProtection="1">
      <alignment horizontal="left" wrapText="1"/>
      <protection locked="0"/>
    </xf>
    <xf numFmtId="14" fontId="0" fillId="4" borderId="1" xfId="0" applyNumberFormat="1" applyFill="1" applyBorder="1" applyAlignment="1" applyProtection="1">
      <alignment horizontal="left" wrapText="1"/>
      <protection locked="0"/>
    </xf>
    <xf numFmtId="164" fontId="0" fillId="4" borderId="1" xfId="0" applyNumberFormat="1" applyFill="1" applyBorder="1" applyAlignment="1" applyProtection="1">
      <alignment horizontal="left" wrapText="1"/>
      <protection locked="0"/>
    </xf>
    <xf numFmtId="0" fontId="0" fillId="0" borderId="2" xfId="0" applyBorder="1" applyAlignment="1">
      <alignment horizontal="right"/>
    </xf>
    <xf numFmtId="0" fontId="0" fillId="0" borderId="3" xfId="0" applyBorder="1" applyAlignment="1">
      <alignment horizontal="right"/>
    </xf>
    <xf numFmtId="0" fontId="0" fillId="0" borderId="4" xfId="0" applyBorder="1" applyAlignment="1">
      <alignment horizontal="right"/>
    </xf>
    <xf numFmtId="0" fontId="0" fillId="4" borderId="1" xfId="0" applyFill="1" applyBorder="1" applyAlignment="1" applyProtection="1">
      <alignment horizontal="left"/>
      <protection locked="0"/>
    </xf>
    <xf numFmtId="14" fontId="0" fillId="0" borderId="1" xfId="0" applyNumberFormat="1" applyFill="1" applyBorder="1" applyAlignment="1">
      <alignment horizontal="center"/>
    </xf>
    <xf numFmtId="14" fontId="0" fillId="4" borderId="2" xfId="0" applyNumberFormat="1" applyFill="1" applyBorder="1" applyAlignment="1" applyProtection="1">
      <alignment horizontal="left" wrapText="1"/>
      <protection locked="0"/>
    </xf>
    <xf numFmtId="0" fontId="0" fillId="4" borderId="3" xfId="0" applyFill="1" applyBorder="1" applyAlignment="1" applyProtection="1">
      <alignment horizontal="left" wrapText="1"/>
      <protection locked="0"/>
    </xf>
    <xf numFmtId="0" fontId="0" fillId="4" borderId="4" xfId="0" applyFill="1" applyBorder="1" applyAlignment="1" applyProtection="1">
      <alignment horizontal="left" wrapText="1"/>
      <protection locked="0"/>
    </xf>
    <xf numFmtId="0" fontId="0" fillId="0" borderId="0" xfId="0" applyAlignment="1">
      <alignment horizontal="right"/>
    </xf>
    <xf numFmtId="0" fontId="2" fillId="0" borderId="0" xfId="0" applyFont="1" applyAlignment="1">
      <alignment horizontal="center"/>
    </xf>
    <xf numFmtId="0" fontId="0" fillId="0" borderId="0" xfId="0" applyAlignment="1">
      <alignment horizontal="center"/>
    </xf>
    <xf numFmtId="14" fontId="0" fillId="0" borderId="10" xfId="0" applyNumberFormat="1" applyFill="1" applyBorder="1" applyAlignment="1" applyProtection="1"/>
    <xf numFmtId="0" fontId="0" fillId="0" borderId="3" xfId="0" applyNumberFormat="1" applyFill="1" applyBorder="1" applyAlignment="1" applyProtection="1">
      <alignment horizontal="right"/>
    </xf>
    <xf numFmtId="164" fontId="0" fillId="0" borderId="3" xfId="0" applyNumberFormat="1" applyFill="1" applyBorder="1" applyAlignment="1">
      <alignment horizontal="right"/>
    </xf>
    <xf numFmtId="0" fontId="0" fillId="0" borderId="31" xfId="0" applyFill="1" applyBorder="1" applyAlignment="1" applyProtection="1"/>
    <xf numFmtId="0" fontId="0" fillId="0" borderId="33" xfId="0" applyFill="1" applyBorder="1" applyAlignment="1" applyProtection="1"/>
    <xf numFmtId="0" fontId="6" fillId="0" borderId="27" xfId="0" applyFont="1" applyBorder="1" applyAlignment="1">
      <alignment horizontal="center" vertical="top"/>
    </xf>
    <xf numFmtId="0" fontId="0" fillId="0" borderId="28" xfId="0" applyBorder="1" applyAlignment="1">
      <alignment horizontal="center" vertical="top"/>
    </xf>
    <xf numFmtId="0" fontId="6" fillId="0" borderId="28" xfId="0" applyFont="1" applyBorder="1" applyAlignment="1">
      <alignment horizontal="center" vertical="top"/>
    </xf>
    <xf numFmtId="0" fontId="6" fillId="0" borderId="29" xfId="0" applyFont="1" applyBorder="1" applyAlignment="1">
      <alignment horizontal="center" vertical="top"/>
    </xf>
    <xf numFmtId="0" fontId="0" fillId="0" borderId="32" xfId="0" applyFill="1" applyBorder="1" applyAlignment="1"/>
    <xf numFmtId="0" fontId="0" fillId="0" borderId="3" xfId="0" applyFill="1" applyBorder="1" applyAlignment="1"/>
    <xf numFmtId="0" fontId="0" fillId="0" borderId="30" xfId="0" applyFill="1" applyBorder="1" applyAlignment="1"/>
    <xf numFmtId="0" fontId="0" fillId="0" borderId="31" xfId="0" applyFill="1" applyBorder="1" applyAlignment="1"/>
    <xf numFmtId="0" fontId="0" fillId="0" borderId="15" xfId="0" applyBorder="1" applyAlignment="1">
      <alignment horizontal="left" wrapText="1"/>
    </xf>
    <xf numFmtId="0" fontId="0" fillId="0" borderId="16" xfId="0" applyBorder="1" applyAlignment="1">
      <alignment horizontal="left" wrapText="1"/>
    </xf>
    <xf numFmtId="0" fontId="0" fillId="0" borderId="27" xfId="0" applyFill="1" applyBorder="1" applyAlignment="1"/>
    <xf numFmtId="0" fontId="0" fillId="0" borderId="28" xfId="0" applyFill="1" applyBorder="1" applyAlignment="1"/>
    <xf numFmtId="0" fontId="0" fillId="0" borderId="3" xfId="0" applyFill="1" applyBorder="1" applyAlignment="1" applyProtection="1"/>
    <xf numFmtId="0" fontId="0" fillId="0" borderId="34" xfId="0" applyFill="1" applyBorder="1" applyAlignment="1" applyProtection="1"/>
    <xf numFmtId="0" fontId="0" fillId="0" borderId="3" xfId="0" applyFill="1" applyBorder="1" applyAlignment="1" applyProtection="1">
      <alignment horizontal="left"/>
    </xf>
    <xf numFmtId="0" fontId="0" fillId="0" borderId="34" xfId="0" applyFill="1" applyBorder="1" applyAlignment="1" applyProtection="1">
      <alignment horizontal="left"/>
    </xf>
    <xf numFmtId="0" fontId="0" fillId="0" borderId="18" xfId="0" applyBorder="1" applyAlignment="1">
      <alignment horizontal="right"/>
    </xf>
    <xf numFmtId="0" fontId="0" fillId="0" borderId="19" xfId="0" applyBorder="1" applyAlignment="1">
      <alignment horizontal="right"/>
    </xf>
    <xf numFmtId="164" fontId="8" fillId="0" borderId="10" xfId="1" applyNumberFormat="1" applyFont="1" applyFill="1" applyBorder="1" applyAlignment="1">
      <alignment horizontal="right"/>
    </xf>
    <xf numFmtId="164" fontId="8" fillId="0" borderId="26" xfId="1" applyNumberFormat="1" applyFont="1" applyFill="1" applyBorder="1" applyAlignment="1">
      <alignment horizontal="right"/>
    </xf>
    <xf numFmtId="164" fontId="0" fillId="0" borderId="3" xfId="1" applyNumberFormat="1" applyFont="1" applyFill="1" applyBorder="1" applyAlignment="1" applyProtection="1"/>
    <xf numFmtId="164" fontId="0" fillId="0" borderId="34" xfId="1" applyNumberFormat="1" applyFont="1" applyFill="1" applyBorder="1" applyAlignment="1" applyProtection="1"/>
    <xf numFmtId="164" fontId="0" fillId="0" borderId="10" xfId="0" applyNumberFormat="1" applyFill="1" applyBorder="1" applyAlignment="1"/>
    <xf numFmtId="0" fontId="0" fillId="0" borderId="10" xfId="0" applyFill="1" applyBorder="1" applyAlignment="1"/>
    <xf numFmtId="0" fontId="0" fillId="0" borderId="26" xfId="0" applyFill="1" applyBorder="1" applyAlignment="1"/>
    <xf numFmtId="14" fontId="0" fillId="0" borderId="28" xfId="0" applyNumberFormat="1" applyFill="1" applyBorder="1" applyAlignment="1" applyProtection="1">
      <alignment horizontal="center"/>
    </xf>
    <xf numFmtId="0" fontId="0" fillId="0" borderId="10" xfId="0" applyFill="1" applyBorder="1" applyAlignment="1" applyProtection="1">
      <alignment horizontal="center"/>
    </xf>
    <xf numFmtId="14" fontId="0" fillId="0" borderId="10" xfId="0" applyNumberFormat="1" applyFill="1" applyBorder="1" applyAlignment="1"/>
    <xf numFmtId="0" fontId="0" fillId="0" borderId="10" xfId="0" applyBorder="1" applyAlignment="1"/>
    <xf numFmtId="0" fontId="0" fillId="0" borderId="26" xfId="0" applyBorder="1" applyAlignment="1"/>
    <xf numFmtId="0" fontId="0" fillId="0" borderId="10" xfId="0" applyBorder="1" applyAlignment="1">
      <alignment horizontal="right"/>
    </xf>
    <xf numFmtId="0" fontId="0" fillId="0" borderId="26" xfId="0" applyBorder="1" applyAlignment="1">
      <alignment horizontal="right"/>
    </xf>
    <xf numFmtId="0" fontId="0" fillId="0" borderId="31" xfId="0" applyBorder="1" applyAlignment="1">
      <alignment horizontal="right"/>
    </xf>
    <xf numFmtId="0" fontId="0" fillId="0" borderId="33" xfId="0" applyBorder="1" applyAlignment="1">
      <alignment horizontal="right"/>
    </xf>
    <xf numFmtId="0" fontId="2" fillId="0" borderId="0" xfId="0" applyFont="1" applyBorder="1" applyAlignment="1">
      <alignment horizontal="center"/>
    </xf>
    <xf numFmtId="0" fontId="6" fillId="0" borderId="0" xfId="0" applyFont="1" applyAlignment="1">
      <alignment horizontal="center" vertical="center"/>
    </xf>
    <xf numFmtId="0" fontId="2" fillId="0" borderId="18" xfId="0" applyFont="1" applyBorder="1" applyAlignment="1">
      <alignment horizontal="center"/>
    </xf>
    <xf numFmtId="0" fontId="0" fillId="0" borderId="13" xfId="0" applyBorder="1" applyAlignment="1">
      <alignment vertical="center"/>
    </xf>
    <xf numFmtId="0" fontId="0" fillId="0" borderId="0" xfId="0" applyAlignment="1">
      <alignment vertical="center"/>
    </xf>
    <xf numFmtId="0" fontId="0" fillId="0" borderId="13" xfId="0" applyNumberFormat="1" applyBorder="1" applyAlignment="1">
      <alignment vertical="top" wrapText="1"/>
    </xf>
    <xf numFmtId="0" fontId="0" fillId="0" borderId="0" xfId="0" applyNumberFormat="1" applyAlignment="1">
      <alignment vertical="top" wrapText="1"/>
    </xf>
    <xf numFmtId="0" fontId="0" fillId="0" borderId="0" xfId="0" applyFill="1" applyAlignment="1" applyProtection="1">
      <alignment horizontal="center"/>
    </xf>
    <xf numFmtId="0" fontId="0" fillId="0" borderId="0" xfId="0" applyFill="1" applyAlignment="1" applyProtection="1"/>
    <xf numFmtId="14" fontId="0" fillId="0" borderId="0" xfId="0" applyNumberFormat="1" applyAlignment="1">
      <alignment horizontal="left"/>
    </xf>
    <xf numFmtId="0" fontId="5" fillId="0" borderId="1" xfId="0" applyFont="1" applyBorder="1" applyAlignment="1">
      <alignment horizontal="center"/>
    </xf>
    <xf numFmtId="0" fontId="0" fillId="0" borderId="1" xfId="0" applyBorder="1" applyAlignment="1"/>
    <xf numFmtId="44" fontId="0" fillId="0" borderId="1" xfId="1" applyFont="1" applyBorder="1" applyAlignment="1">
      <alignment horizontal="center"/>
    </xf>
    <xf numFmtId="0" fontId="2" fillId="0" borderId="28" xfId="0" applyFont="1" applyBorder="1" applyAlignment="1">
      <alignment horizontal="right"/>
    </xf>
    <xf numFmtId="0" fontId="2" fillId="0" borderId="1" xfId="0" applyFont="1" applyBorder="1" applyAlignment="1">
      <alignment horizontal="left"/>
    </xf>
    <xf numFmtId="0" fontId="5" fillId="0" borderId="12" xfId="0" applyFont="1" applyBorder="1" applyAlignment="1">
      <alignment horizontal="center"/>
    </xf>
    <xf numFmtId="0" fontId="5" fillId="0" borderId="13" xfId="0" applyFont="1" applyBorder="1" applyAlignment="1">
      <alignment horizontal="center"/>
    </xf>
    <xf numFmtId="0" fontId="5" fillId="0" borderId="14" xfId="0" applyFont="1" applyBorder="1" applyAlignment="1">
      <alignment horizontal="center"/>
    </xf>
    <xf numFmtId="0" fontId="2" fillId="0" borderId="10" xfId="0" applyFont="1" applyBorder="1" applyAlignment="1"/>
    <xf numFmtId="0" fontId="2" fillId="0" borderId="26" xfId="0" applyFont="1" applyBorder="1" applyAlignment="1"/>
    <xf numFmtId="0" fontId="2" fillId="0" borderId="21" xfId="0" applyFont="1" applyBorder="1" applyAlignment="1">
      <alignment horizontal="center"/>
    </xf>
    <xf numFmtId="44" fontId="0" fillId="0" borderId="35" xfId="1" applyFont="1" applyBorder="1" applyAlignment="1"/>
    <xf numFmtId="44" fontId="0" fillId="0" borderId="28" xfId="1" applyFont="1" applyBorder="1" applyAlignment="1"/>
    <xf numFmtId="44" fontId="0" fillId="0" borderId="29" xfId="1" applyFont="1" applyBorder="1" applyAlignment="1"/>
    <xf numFmtId="0" fontId="0" fillId="0" borderId="0" xfId="0" applyAlignment="1">
      <alignment horizontal="left" vertical="center" wrapText="1"/>
    </xf>
    <xf numFmtId="0" fontId="0" fillId="0" borderId="10" xfId="0" applyFill="1" applyBorder="1" applyAlignment="1">
      <alignment horizontal="center"/>
    </xf>
    <xf numFmtId="14" fontId="0" fillId="0" borderId="10" xfId="0" applyNumberFormat="1" applyFill="1" applyBorder="1" applyAlignment="1">
      <alignment horizontal="center"/>
    </xf>
    <xf numFmtId="0" fontId="2" fillId="0" borderId="20" xfId="0" applyFont="1"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center" vertical="center" wrapText="1"/>
    </xf>
    <xf numFmtId="0" fontId="0" fillId="0" borderId="23" xfId="0" applyBorder="1" applyAlignment="1">
      <alignment horizontal="center" vertical="center" wrapText="1"/>
    </xf>
    <xf numFmtId="0" fontId="0" fillId="0" borderId="17" xfId="0" applyBorder="1" applyAlignment="1">
      <alignment horizontal="center" vertical="center" wrapText="1"/>
    </xf>
    <xf numFmtId="0" fontId="0" fillId="0" borderId="24" xfId="0" applyBorder="1" applyAlignment="1">
      <alignment horizontal="center" vertical="center" wrapText="1"/>
    </xf>
    <xf numFmtId="0" fontId="0" fillId="0" borderId="2" xfId="0" applyBorder="1" applyAlignment="1"/>
    <xf numFmtId="0" fontId="0" fillId="0" borderId="3" xfId="0" applyBorder="1" applyAlignment="1"/>
    <xf numFmtId="0" fontId="0" fillId="0" borderId="34" xfId="0" applyBorder="1" applyAlignment="1"/>
    <xf numFmtId="0" fontId="0" fillId="0" borderId="4" xfId="0" applyBorder="1" applyAlignment="1"/>
    <xf numFmtId="44" fontId="0" fillId="0" borderId="2" xfId="1" applyFont="1" applyBorder="1" applyAlignment="1">
      <alignment horizontal="center"/>
    </xf>
    <xf numFmtId="44" fontId="0" fillId="0" borderId="3" xfId="1" applyFont="1" applyBorder="1" applyAlignment="1">
      <alignment horizontal="center"/>
    </xf>
    <xf numFmtId="44" fontId="0" fillId="0" borderId="4" xfId="1" applyFont="1" applyBorder="1" applyAlignment="1">
      <alignment horizontal="center"/>
    </xf>
    <xf numFmtId="44" fontId="2" fillId="0" borderId="0" xfId="1" applyFont="1" applyBorder="1" applyAlignment="1">
      <alignment horizontal="right"/>
    </xf>
    <xf numFmtId="44" fontId="2" fillId="0" borderId="16" xfId="1" applyFont="1" applyBorder="1" applyAlignment="1">
      <alignment horizontal="right"/>
    </xf>
    <xf numFmtId="44" fontId="2" fillId="0" borderId="18" xfId="1" applyFont="1" applyBorder="1" applyAlignment="1">
      <alignment horizontal="right"/>
    </xf>
    <xf numFmtId="44" fontId="2" fillId="0" borderId="19" xfId="1" applyFont="1" applyBorder="1" applyAlignment="1">
      <alignment horizontal="right"/>
    </xf>
    <xf numFmtId="0" fontId="2" fillId="0" borderId="15" xfId="0" applyFont="1" applyBorder="1" applyAlignment="1">
      <alignment horizontal="right"/>
    </xf>
    <xf numFmtId="0" fontId="2" fillId="0" borderId="0" xfId="0" applyFont="1" applyBorder="1" applyAlignment="1">
      <alignment horizontal="right"/>
    </xf>
    <xf numFmtId="0" fontId="2" fillId="0" borderId="17" xfId="0" applyFont="1" applyBorder="1" applyAlignment="1">
      <alignment horizontal="right"/>
    </xf>
    <xf numFmtId="0" fontId="2" fillId="0" borderId="18" xfId="0" applyFont="1" applyBorder="1" applyAlignment="1">
      <alignment horizontal="right"/>
    </xf>
    <xf numFmtId="0" fontId="2" fillId="0" borderId="12"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0" fontId="2" fillId="0" borderId="15" xfId="0" applyFont="1" applyBorder="1" applyAlignment="1">
      <alignment horizontal="left"/>
    </xf>
    <xf numFmtId="0" fontId="2" fillId="0" borderId="0" xfId="0" applyFont="1" applyBorder="1" applyAlignment="1">
      <alignment horizontal="left"/>
    </xf>
    <xf numFmtId="0" fontId="0" fillId="0" borderId="5" xfId="0" applyBorder="1" applyAlignment="1">
      <alignment horizontal="center"/>
    </xf>
    <xf numFmtId="0" fontId="0" fillId="0" borderId="6" xfId="0" applyBorder="1" applyAlignment="1">
      <alignment horizontal="center"/>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0" fillId="0" borderId="11" xfId="0" applyBorder="1" applyAlignment="1" applyProtection="1">
      <alignment horizontal="left"/>
      <protection locked="0"/>
    </xf>
    <xf numFmtId="0" fontId="10" fillId="0" borderId="18" xfId="0" applyFont="1" applyBorder="1" applyAlignment="1">
      <alignment horizontal="center" wrapText="1"/>
    </xf>
    <xf numFmtId="0" fontId="2" fillId="0" borderId="17" xfId="0" applyFont="1" applyBorder="1" applyAlignment="1">
      <alignment horizontal="left"/>
    </xf>
    <xf numFmtId="0" fontId="2" fillId="0" borderId="18" xfId="0" applyFont="1" applyBorder="1" applyAlignment="1">
      <alignment horizontal="left"/>
    </xf>
    <xf numFmtId="0" fontId="2" fillId="0" borderId="30" xfId="0" applyFont="1" applyBorder="1" applyAlignment="1">
      <alignment horizontal="center"/>
    </xf>
    <xf numFmtId="0" fontId="2" fillId="0" borderId="31" xfId="0" applyFont="1" applyBorder="1" applyAlignment="1">
      <alignment horizontal="center"/>
    </xf>
    <xf numFmtId="0" fontId="2" fillId="0" borderId="33" xfId="0" applyFont="1" applyBorder="1" applyAlignment="1">
      <alignment horizontal="center"/>
    </xf>
    <xf numFmtId="0" fontId="2" fillId="0" borderId="17" xfId="0" applyFont="1" applyBorder="1" applyAlignment="1"/>
    <xf numFmtId="0" fontId="2" fillId="0" borderId="18" xfId="0" applyFont="1" applyBorder="1" applyAlignment="1"/>
    <xf numFmtId="0" fontId="2" fillId="0" borderId="15" xfId="0" applyFont="1" applyBorder="1" applyAlignment="1"/>
    <xf numFmtId="0" fontId="2" fillId="0" borderId="0" xfId="0" applyFont="1" applyBorder="1" applyAlignment="1"/>
    <xf numFmtId="165" fontId="0" fillId="0" borderId="8" xfId="0" applyNumberFormat="1" applyBorder="1" applyAlignment="1" applyProtection="1">
      <alignment horizontal="center"/>
      <protection locked="0"/>
    </xf>
    <xf numFmtId="0" fontId="11" fillId="0" borderId="1" xfId="0" applyFont="1" applyBorder="1" applyAlignment="1" applyProtection="1">
      <alignment horizontal="center" wrapText="1"/>
      <protection locked="0"/>
    </xf>
    <xf numFmtId="0" fontId="0" fillId="0" borderId="8" xfId="0" applyBorder="1" applyAlignment="1" applyProtection="1">
      <alignment horizontal="center"/>
      <protection locked="0"/>
    </xf>
    <xf numFmtId="0" fontId="0" fillId="0" borderId="1" xfId="0" applyBorder="1" applyAlignment="1" applyProtection="1">
      <alignment horizontal="center"/>
      <protection locked="0"/>
    </xf>
    <xf numFmtId="0" fontId="11" fillId="0" borderId="8" xfId="0" applyFont="1" applyBorder="1" applyAlignment="1" applyProtection="1">
      <alignment horizontal="center" wrapText="1"/>
      <protection locked="0"/>
    </xf>
    <xf numFmtId="0" fontId="10" fillId="0" borderId="18" xfId="0" applyFont="1" applyBorder="1" applyAlignment="1">
      <alignment horizontal="center"/>
    </xf>
    <xf numFmtId="0" fontId="0" fillId="0" borderId="6" xfId="0" applyFont="1" applyBorder="1" applyAlignment="1" applyProtection="1">
      <alignment horizontal="center" wrapText="1"/>
      <protection locked="0"/>
    </xf>
    <xf numFmtId="0" fontId="11" fillId="0" borderId="6" xfId="0" applyFont="1" applyBorder="1" applyAlignment="1" applyProtection="1">
      <alignment horizontal="center" wrapText="1"/>
      <protection locked="0"/>
    </xf>
    <xf numFmtId="0" fontId="0" fillId="2" borderId="2" xfId="0" applyFill="1" applyBorder="1" applyAlignment="1" applyProtection="1">
      <protection locked="0"/>
    </xf>
    <xf numFmtId="0" fontId="0" fillId="2" borderId="3" xfId="0" applyFill="1" applyBorder="1" applyAlignment="1" applyProtection="1">
      <protection locked="0"/>
    </xf>
    <xf numFmtId="0" fontId="0" fillId="2" borderId="4" xfId="0" applyFill="1" applyBorder="1" applyAlignment="1" applyProtection="1">
      <protection locked="0"/>
    </xf>
    <xf numFmtId="0" fontId="10" fillId="0" borderId="28" xfId="0" applyFont="1" applyBorder="1" applyAlignment="1">
      <alignment horizontal="center"/>
    </xf>
    <xf numFmtId="0" fontId="0" fillId="0" borderId="38" xfId="0" applyBorder="1" applyAlignment="1" applyProtection="1">
      <alignment horizontal="left"/>
      <protection locked="0"/>
    </xf>
    <xf numFmtId="0" fontId="0" fillId="0" borderId="39" xfId="0" applyBorder="1" applyAlignment="1" applyProtection="1">
      <alignment horizontal="left"/>
      <protection locked="0"/>
    </xf>
    <xf numFmtId="0" fontId="2" fillId="0" borderId="17" xfId="0" applyFont="1" applyFill="1" applyBorder="1" applyAlignment="1">
      <alignment horizontal="left"/>
    </xf>
    <xf numFmtId="0" fontId="2" fillId="0" borderId="18" xfId="0" applyFont="1" applyFill="1" applyBorder="1" applyAlignment="1">
      <alignment horizontal="left"/>
    </xf>
    <xf numFmtId="14" fontId="10" fillId="0" borderId="18" xfId="0" applyNumberFormat="1" applyFont="1" applyBorder="1" applyAlignment="1">
      <alignment horizontal="center"/>
    </xf>
    <xf numFmtId="0" fontId="2" fillId="0" borderId="0" xfId="0" applyFont="1" applyFill="1" applyAlignment="1">
      <alignment horizontal="center"/>
    </xf>
    <xf numFmtId="0" fontId="2" fillId="0" borderId="30" xfId="0" applyFont="1" applyFill="1" applyBorder="1" applyAlignment="1">
      <alignment horizontal="center"/>
    </xf>
    <xf numFmtId="0" fontId="2" fillId="0" borderId="31" xfId="0" applyFont="1" applyFill="1" applyBorder="1" applyAlignment="1">
      <alignment horizontal="center"/>
    </xf>
    <xf numFmtId="0" fontId="2" fillId="0" borderId="33" xfId="0" applyFont="1" applyFill="1" applyBorder="1" applyAlignment="1">
      <alignment horizontal="center"/>
    </xf>
    <xf numFmtId="14" fontId="10" fillId="0" borderId="18" xfId="0" applyNumberFormat="1" applyFont="1" applyFill="1" applyBorder="1" applyAlignment="1">
      <alignment horizontal="center"/>
    </xf>
    <xf numFmtId="14" fontId="6" fillId="0" borderId="18" xfId="0" applyNumberFormat="1" applyFont="1" applyFill="1" applyBorder="1" applyAlignment="1">
      <alignment horizontal="center"/>
    </xf>
    <xf numFmtId="0" fontId="2" fillId="0" borderId="20" xfId="0" applyFont="1" applyBorder="1" applyAlignment="1">
      <alignment horizontal="left"/>
    </xf>
    <xf numFmtId="0" fontId="2" fillId="0" borderId="21" xfId="0" applyFont="1" applyBorder="1" applyAlignment="1">
      <alignment horizontal="left"/>
    </xf>
    <xf numFmtId="0" fontId="0" fillId="2" borderId="2" xfId="0" applyFill="1" applyBorder="1" applyAlignment="1" applyProtection="1">
      <alignment horizontal="left"/>
      <protection locked="0"/>
    </xf>
    <xf numFmtId="0" fontId="0" fillId="2" borderId="3" xfId="0" applyFill="1" applyBorder="1" applyAlignment="1" applyProtection="1">
      <alignment horizontal="left"/>
      <protection locked="0"/>
    </xf>
    <xf numFmtId="0" fontId="0" fillId="2" borderId="4" xfId="0" applyFill="1" applyBorder="1" applyAlignment="1" applyProtection="1">
      <alignment horizontal="left"/>
      <protection locked="0"/>
    </xf>
    <xf numFmtId="0" fontId="0" fillId="0" borderId="21" xfId="0" applyFill="1" applyBorder="1" applyAlignment="1">
      <alignment horizontal="center"/>
    </xf>
  </cellXfs>
  <cellStyles count="5">
    <cellStyle name="Currency" xfId="1" builtinId="4"/>
    <cellStyle name="Normal" xfId="0" builtinId="0"/>
    <cellStyle name="Percent" xfId="4" builtinId="5"/>
    <cellStyle name="Phone" xfId="3" xr:uid="{2032FB2B-ACEF-4EF0-85E1-CCD390613EC5}"/>
    <cellStyle name="Quantity" xfId="2" xr:uid="{2AF90234-AFEB-4990-BC79-237D396463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162551</xdr:colOff>
      <xdr:row>1</xdr:row>
      <xdr:rowOff>105308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1410326" cy="29263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1438901</xdr:colOff>
      <xdr:row>1</xdr:row>
      <xdr:rowOff>105308</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1438901</xdr:colOff>
      <xdr:row>1</xdr:row>
      <xdr:rowOff>105308</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1445251</xdr:colOff>
      <xdr:row>1</xdr:row>
      <xdr:rowOff>111658</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1445251</xdr:colOff>
      <xdr:row>1</xdr:row>
      <xdr:rowOff>111658</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159376</xdr:colOff>
      <xdr:row>1</xdr:row>
      <xdr:rowOff>102133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1400801" cy="2862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168901</xdr:colOff>
      <xdr:row>1</xdr:row>
      <xdr:rowOff>111658</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1384926" cy="2926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393700</xdr:colOff>
          <xdr:row>6</xdr:row>
          <xdr:rowOff>171450</xdr:rowOff>
        </xdr:from>
        <xdr:to>
          <xdr:col>2</xdr:col>
          <xdr:colOff>0</xdr:colOff>
          <xdr:row>8</xdr:row>
          <xdr:rowOff>50800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2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374650</xdr:colOff>
          <xdr:row>7</xdr:row>
          <xdr:rowOff>0</xdr:rowOff>
        </xdr:from>
        <xdr:to>
          <xdr:col>7</xdr:col>
          <xdr:colOff>12700</xdr:colOff>
          <xdr:row>8</xdr:row>
          <xdr:rowOff>19050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102133</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28</xdr:row>
          <xdr:rowOff>184150</xdr:rowOff>
        </xdr:from>
        <xdr:to>
          <xdr:col>0</xdr:col>
          <xdr:colOff>412750</xdr:colOff>
          <xdr:row>31</xdr:row>
          <xdr:rowOff>12700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102133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1410326" cy="2926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29</xdr:row>
          <xdr:rowOff>184150</xdr:rowOff>
        </xdr:from>
        <xdr:to>
          <xdr:col>0</xdr:col>
          <xdr:colOff>412750</xdr:colOff>
          <xdr:row>32</xdr:row>
          <xdr:rowOff>12700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102133</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1429376" cy="28628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29</xdr:row>
          <xdr:rowOff>184150</xdr:rowOff>
        </xdr:from>
        <xdr:to>
          <xdr:col>0</xdr:col>
          <xdr:colOff>412750</xdr:colOff>
          <xdr:row>32</xdr:row>
          <xdr:rowOff>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5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105308</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69850" y="0"/>
          <a:ext cx="1435726" cy="2926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626</xdr:colOff>
      <xdr:row>1</xdr:row>
      <xdr:rowOff>105308</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1438901</xdr:colOff>
      <xdr:row>1</xdr:row>
      <xdr:rowOff>105308</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ED475-B263-498D-BBA1-AA1378E28864}">
  <sheetPr codeName="Sheet1"/>
  <dimension ref="A4:J29"/>
  <sheetViews>
    <sheetView topLeftCell="A5" zoomScaleNormal="100" workbookViewId="0">
      <selection activeCell="J34" sqref="J34"/>
    </sheetView>
  </sheetViews>
  <sheetFormatPr defaultRowHeight="14.45"/>
  <cols>
    <col min="1" max="1" width="8.7109375" customWidth="1"/>
  </cols>
  <sheetData>
    <row r="4" spans="1:10" ht="21">
      <c r="A4" s="174" t="s">
        <v>0</v>
      </c>
      <c r="B4" s="175"/>
      <c r="C4" s="175"/>
      <c r="D4" s="175"/>
      <c r="E4" s="175"/>
      <c r="F4" s="175"/>
      <c r="G4" s="175"/>
      <c r="H4" s="175"/>
      <c r="I4" s="175"/>
      <c r="J4" s="175"/>
    </row>
    <row r="5" spans="1:10" ht="48.95" customHeight="1">
      <c r="A5" s="176" t="s">
        <v>1</v>
      </c>
      <c r="B5" s="176"/>
      <c r="C5" s="176"/>
      <c r="D5" s="176"/>
      <c r="E5" s="176"/>
      <c r="F5" s="176"/>
      <c r="G5" s="176"/>
      <c r="H5" s="176"/>
      <c r="I5" s="176"/>
      <c r="J5" s="176"/>
    </row>
    <row r="6" spans="1:10" s="11" customFormat="1" ht="12" customHeight="1">
      <c r="A6" s="177" t="s">
        <v>2</v>
      </c>
      <c r="B6" s="177"/>
      <c r="C6" s="177"/>
      <c r="D6" s="177"/>
      <c r="E6" s="177"/>
      <c r="F6" s="177"/>
      <c r="G6" s="177"/>
      <c r="H6" s="177"/>
      <c r="I6" s="177"/>
      <c r="J6" s="177"/>
    </row>
    <row r="7" spans="1:10" s="11" customFormat="1">
      <c r="A7" s="150"/>
      <c r="B7" s="172" t="s">
        <v>3</v>
      </c>
      <c r="C7" s="173"/>
      <c r="D7" s="173"/>
      <c r="E7" s="173"/>
      <c r="F7" s="173"/>
      <c r="G7" s="173"/>
      <c r="H7" s="173"/>
      <c r="I7" s="173"/>
      <c r="J7" s="173"/>
    </row>
    <row r="8" spans="1:10" s="11" customFormat="1" ht="12" customHeight="1">
      <c r="A8" s="149"/>
      <c r="B8" s="149"/>
      <c r="C8" s="149"/>
      <c r="D8" s="149"/>
      <c r="E8" s="149"/>
      <c r="F8" s="149"/>
      <c r="G8" s="149"/>
      <c r="H8" s="149"/>
      <c r="I8" s="149"/>
      <c r="J8" s="149"/>
    </row>
    <row r="9" spans="1:10">
      <c r="A9" s="171" t="s">
        <v>4</v>
      </c>
      <c r="B9" s="171"/>
      <c r="C9" s="171"/>
      <c r="D9" s="171"/>
      <c r="E9" s="171"/>
      <c r="F9" s="171"/>
      <c r="G9" s="171"/>
      <c r="H9" s="171"/>
      <c r="I9" s="171"/>
      <c r="J9" s="171"/>
    </row>
    <row r="10" spans="1:10" ht="15.95" customHeight="1">
      <c r="A10" s="11"/>
      <c r="B10" s="170" t="s">
        <v>5</v>
      </c>
      <c r="C10" s="170"/>
      <c r="D10" s="170"/>
      <c r="E10" s="170"/>
      <c r="F10" s="170"/>
      <c r="G10" s="170"/>
      <c r="H10" s="170"/>
      <c r="I10" s="170"/>
      <c r="J10" s="170"/>
    </row>
    <row r="11" spans="1:10" ht="15.95" customHeight="1">
      <c r="A11" s="11"/>
      <c r="B11" s="169" t="s">
        <v>6</v>
      </c>
      <c r="C11" s="169"/>
      <c r="D11" s="169"/>
      <c r="E11" s="169"/>
      <c r="F11" s="169"/>
      <c r="G11" s="169"/>
      <c r="H11" s="169"/>
      <c r="I11" s="169"/>
      <c r="J11" s="169"/>
    </row>
    <row r="13" spans="1:10">
      <c r="A13" s="171" t="s">
        <v>7</v>
      </c>
      <c r="B13" s="169"/>
      <c r="C13" s="169"/>
      <c r="D13" s="169"/>
      <c r="E13" s="169"/>
      <c r="F13" s="169"/>
      <c r="G13" s="169"/>
      <c r="H13" s="169"/>
      <c r="I13" s="169"/>
      <c r="J13" s="169"/>
    </row>
    <row r="14" spans="1:10" s="9" customFormat="1" ht="29.1" customHeight="1">
      <c r="B14" s="170" t="s">
        <v>8</v>
      </c>
      <c r="C14" s="170"/>
      <c r="D14" s="170"/>
      <c r="E14" s="170"/>
      <c r="F14" s="170"/>
      <c r="G14" s="170"/>
      <c r="H14" s="170"/>
      <c r="I14" s="170"/>
      <c r="J14" s="170"/>
    </row>
    <row r="15" spans="1:10" s="9" customFormat="1" ht="15.95" customHeight="1">
      <c r="B15" s="170" t="s">
        <v>9</v>
      </c>
      <c r="C15" s="170"/>
      <c r="D15" s="170"/>
      <c r="E15" s="170"/>
      <c r="F15" s="170"/>
      <c r="G15" s="170"/>
      <c r="H15" s="170"/>
      <c r="I15" s="170"/>
      <c r="J15" s="170"/>
    </row>
    <row r="16" spans="1:10" ht="30" customHeight="1">
      <c r="A16" s="11"/>
      <c r="B16" s="170" t="s">
        <v>10</v>
      </c>
      <c r="C16" s="170"/>
      <c r="D16" s="170"/>
      <c r="E16" s="170"/>
      <c r="F16" s="170"/>
      <c r="G16" s="170"/>
      <c r="H16" s="170"/>
      <c r="I16" s="170"/>
      <c r="J16" s="170"/>
    </row>
    <row r="17" spans="1:10" ht="27.6" customHeight="1">
      <c r="A17" s="11"/>
      <c r="B17" s="170" t="s">
        <v>11</v>
      </c>
      <c r="C17" s="170"/>
      <c r="D17" s="170"/>
      <c r="E17" s="170"/>
      <c r="F17" s="170"/>
      <c r="G17" s="170"/>
      <c r="H17" s="170"/>
      <c r="I17" s="170"/>
      <c r="J17" s="170"/>
    </row>
    <row r="18" spans="1:10" s="11" customFormat="1" ht="27.6" customHeight="1">
      <c r="B18" s="170" t="s">
        <v>12</v>
      </c>
      <c r="C18" s="170"/>
      <c r="D18" s="170"/>
      <c r="E18" s="170"/>
      <c r="F18" s="170"/>
      <c r="G18" s="170"/>
      <c r="H18" s="170"/>
      <c r="I18" s="170"/>
      <c r="J18" s="170"/>
    </row>
    <row r="20" spans="1:10">
      <c r="A20" s="171" t="s">
        <v>13</v>
      </c>
      <c r="B20" s="169"/>
      <c r="C20" s="169"/>
      <c r="D20" s="169"/>
      <c r="E20" s="169"/>
      <c r="F20" s="169"/>
      <c r="G20" s="169"/>
      <c r="H20" s="169"/>
      <c r="I20" s="169"/>
      <c r="J20" s="169"/>
    </row>
    <row r="21" spans="1:10">
      <c r="A21" s="169" t="s">
        <v>14</v>
      </c>
      <c r="B21" s="169"/>
      <c r="C21" s="169"/>
      <c r="D21" s="169"/>
      <c r="E21" s="169"/>
      <c r="F21" s="169"/>
      <c r="G21" s="169"/>
      <c r="H21" s="169"/>
      <c r="I21" s="169"/>
      <c r="J21" s="169"/>
    </row>
    <row r="22" spans="1:10">
      <c r="A22" s="11"/>
      <c r="B22" s="169" t="s">
        <v>15</v>
      </c>
      <c r="C22" s="169"/>
      <c r="D22" s="169"/>
      <c r="E22" s="169"/>
      <c r="F22" s="169"/>
      <c r="G22" s="169"/>
      <c r="H22" s="169"/>
      <c r="I22" s="169"/>
      <c r="J22" s="169"/>
    </row>
    <row r="23" spans="1:10">
      <c r="A23" s="11"/>
      <c r="B23" s="169" t="s">
        <v>16</v>
      </c>
      <c r="C23" s="169"/>
      <c r="D23" s="169"/>
      <c r="E23" s="169"/>
      <c r="F23" s="169"/>
      <c r="G23" s="169"/>
      <c r="H23" s="169"/>
      <c r="I23" s="169"/>
      <c r="J23" s="169"/>
    </row>
    <row r="24" spans="1:10" ht="14.45" customHeight="1">
      <c r="A24" s="11"/>
      <c r="B24" s="170" t="s">
        <v>17</v>
      </c>
      <c r="C24" s="170"/>
      <c r="D24" s="170"/>
      <c r="E24" s="170"/>
      <c r="F24" s="170"/>
      <c r="G24" s="170"/>
      <c r="H24" s="170"/>
      <c r="I24" s="170"/>
      <c r="J24" s="170"/>
    </row>
    <row r="25" spans="1:10">
      <c r="A25" s="11"/>
      <c r="B25" s="11"/>
      <c r="C25" s="169" t="s">
        <v>18</v>
      </c>
      <c r="D25" s="169"/>
      <c r="E25" s="169"/>
      <c r="F25" s="169"/>
      <c r="G25" s="169"/>
      <c r="H25" s="169"/>
      <c r="I25" s="169"/>
      <c r="J25" s="169"/>
    </row>
    <row r="26" spans="1:10">
      <c r="A26" s="11"/>
      <c r="B26" s="11"/>
      <c r="C26" s="11"/>
      <c r="D26" s="11"/>
      <c r="E26" s="153" t="s">
        <v>19</v>
      </c>
      <c r="F26" s="11"/>
      <c r="G26" s="11"/>
      <c r="H26" s="11"/>
      <c r="I26" s="11"/>
      <c r="J26" s="11"/>
    </row>
    <row r="27" spans="1:10" ht="42.95" customHeight="1">
      <c r="A27" s="11"/>
      <c r="B27" s="11"/>
      <c r="C27" s="170" t="s">
        <v>20</v>
      </c>
      <c r="D27" s="170"/>
      <c r="E27" s="170"/>
      <c r="F27" s="170"/>
      <c r="G27" s="170"/>
      <c r="H27" s="170"/>
      <c r="I27" s="170"/>
      <c r="J27" s="170"/>
    </row>
    <row r="28" spans="1:10">
      <c r="A28" s="11"/>
      <c r="B28" s="169" t="s">
        <v>21</v>
      </c>
      <c r="C28" s="169"/>
      <c r="D28" s="169"/>
      <c r="E28" s="169"/>
      <c r="F28" s="169"/>
      <c r="G28" s="169"/>
      <c r="H28" s="169"/>
      <c r="I28" s="169"/>
      <c r="J28" s="169"/>
    </row>
    <row r="29" spans="1:10">
      <c r="A29" s="11"/>
      <c r="B29" s="169" t="s">
        <v>22</v>
      </c>
      <c r="C29" s="169"/>
      <c r="D29" s="169"/>
      <c r="E29" s="169"/>
      <c r="F29" s="169"/>
      <c r="G29" s="169"/>
      <c r="H29" s="169"/>
      <c r="I29" s="169"/>
      <c r="J29" s="169"/>
    </row>
  </sheetData>
  <sheetProtection algorithmName="SHA-512" hashValue="5T3JIdWX17+71K8+iXvW2gbZrFyTxjCTU63rnpZFS7XdG71RTPOqB7eChWAiFalvK65UgGrvgfmbhiXFtutuyw==" saltValue="DKMLC7wgEtx8QU9ti0MZfQ==" spinCount="100000" sheet="1" objects="1" scenarios="1" selectLockedCells="1" selectUnlockedCells="1"/>
  <mergeCells count="22">
    <mergeCell ref="B7:J7"/>
    <mergeCell ref="A13:J13"/>
    <mergeCell ref="B14:J14"/>
    <mergeCell ref="B16:J16"/>
    <mergeCell ref="A4:J4"/>
    <mergeCell ref="A5:J5"/>
    <mergeCell ref="A9:J9"/>
    <mergeCell ref="B10:J10"/>
    <mergeCell ref="A6:J6"/>
    <mergeCell ref="B17:J17"/>
    <mergeCell ref="A20:J20"/>
    <mergeCell ref="B15:J15"/>
    <mergeCell ref="B18:J18"/>
    <mergeCell ref="B11:J11"/>
    <mergeCell ref="B28:J28"/>
    <mergeCell ref="B29:J29"/>
    <mergeCell ref="A21:J21"/>
    <mergeCell ref="B22:J22"/>
    <mergeCell ref="B23:J23"/>
    <mergeCell ref="B24:J24"/>
    <mergeCell ref="C25:J25"/>
    <mergeCell ref="C27:J27"/>
  </mergeCells>
  <pageMargins left="0.7" right="0.7" top="0.75" bottom="0.75" header="0.3" footer="0.3"/>
  <pageSetup orientation="portrait" r:id="rId1"/>
  <headerFooter>
    <oddHeader>&amp;L&amp;8 3310-FM-BWRNSM0018    5/2023
 Instructions&amp;C&amp;8COMMONWEALTH OF PENNSYLVANIA
DEPARTMENT OF ENVIRONMENTAL PROTECTION
BUREAU OF WATERSHED RESTORATION AND
NONPOINT SOURCE MANAGEMENT</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60427-81C7-49C7-B2E0-79661D97C911}">
  <sheetPr codeName="Sheet10"/>
  <dimension ref="A1:G33"/>
  <sheetViews>
    <sheetView view="pageLayout" topLeftCell="A2" zoomScaleNormal="100" workbookViewId="0">
      <selection activeCell="A6" sqref="A6:G6"/>
    </sheetView>
  </sheetViews>
  <sheetFormatPr defaultRowHeight="14.45"/>
  <cols>
    <col min="1" max="1" width="29.7109375" customWidth="1"/>
    <col min="2" max="2" width="11.140625" bestFit="1" customWidth="1"/>
    <col min="3" max="3" width="35.140625" customWidth="1"/>
    <col min="4" max="4" width="15" style="11" customWidth="1"/>
    <col min="5" max="5" width="10.5703125" style="11" customWidth="1"/>
    <col min="6" max="6" width="12.28515625" customWidth="1"/>
    <col min="7" max="7" width="8" customWidth="1"/>
  </cols>
  <sheetData>
    <row r="1" spans="1:7" s="10" customFormat="1">
      <c r="A1" s="11"/>
      <c r="B1" s="11"/>
      <c r="C1" s="11"/>
      <c r="D1" s="11"/>
      <c r="E1" s="11"/>
      <c r="F1" s="11"/>
      <c r="G1" s="11"/>
    </row>
    <row r="2" spans="1:7" s="11" customFormat="1"/>
    <row r="3" spans="1:7">
      <c r="A3" s="204" t="s">
        <v>121</v>
      </c>
      <c r="B3" s="204"/>
      <c r="C3" s="204"/>
      <c r="D3" s="204"/>
      <c r="E3" s="204"/>
      <c r="F3" s="204"/>
      <c r="G3" s="204"/>
    </row>
    <row r="4" spans="1:7" s="11" customFormat="1">
      <c r="A4" s="152"/>
      <c r="B4" s="152"/>
      <c r="C4" s="152"/>
      <c r="D4" s="204" t="s">
        <v>95</v>
      </c>
      <c r="E4" s="204"/>
      <c r="F4" s="204"/>
      <c r="G4" s="152"/>
    </row>
    <row r="5" spans="1:7">
      <c r="A5" s="110" t="s">
        <v>122</v>
      </c>
      <c r="B5" s="11"/>
      <c r="C5" s="11"/>
      <c r="D5" s="58" t="str">
        <f>IF('INFORMATION SHEET'!F13="","",'INFORMATION SHEET'!F13)</f>
        <v/>
      </c>
      <c r="E5" s="153" t="s">
        <v>33</v>
      </c>
      <c r="F5" s="58" t="str">
        <f>IF('INFORMATION SHEET'!F15="","",'INFORMATION SHEET'!F15)</f>
        <v/>
      </c>
      <c r="G5" s="11"/>
    </row>
    <row r="6" spans="1:7">
      <c r="A6" s="324"/>
      <c r="B6" s="325"/>
      <c r="C6" s="325"/>
      <c r="D6" s="325"/>
      <c r="E6" s="325"/>
      <c r="F6" s="325"/>
      <c r="G6" s="326"/>
    </row>
    <row r="7" spans="1:7" ht="15" thickBot="1">
      <c r="A7" s="11"/>
      <c r="B7" s="11"/>
      <c r="C7" s="11"/>
      <c r="D7" s="327" t="s">
        <v>96</v>
      </c>
      <c r="E7" s="327"/>
      <c r="F7" s="11"/>
      <c r="G7" s="11"/>
    </row>
    <row r="8" spans="1:7" ht="33.75" customHeight="1" thickBot="1">
      <c r="A8" s="301" t="s">
        <v>112</v>
      </c>
      <c r="B8" s="302"/>
      <c r="C8" s="165" t="s">
        <v>114</v>
      </c>
      <c r="D8" s="43" t="s">
        <v>98</v>
      </c>
      <c r="E8" s="39" t="s">
        <v>99</v>
      </c>
      <c r="F8" s="39" t="s">
        <v>119</v>
      </c>
      <c r="G8" s="3" t="s">
        <v>104</v>
      </c>
    </row>
    <row r="9" spans="1:7">
      <c r="A9" s="328"/>
      <c r="B9" s="329"/>
      <c r="C9" s="78"/>
      <c r="D9" s="114"/>
      <c r="E9" s="93"/>
      <c r="F9" s="59"/>
      <c r="G9" s="167"/>
    </row>
    <row r="10" spans="1:7">
      <c r="A10" s="296"/>
      <c r="B10" s="298"/>
      <c r="C10" s="79"/>
      <c r="D10" s="114"/>
      <c r="E10" s="93"/>
      <c r="F10" s="60"/>
      <c r="G10" s="166"/>
    </row>
    <row r="11" spans="1:7">
      <c r="A11" s="296"/>
      <c r="B11" s="298"/>
      <c r="C11" s="79"/>
      <c r="D11" s="114"/>
      <c r="E11" s="93"/>
      <c r="F11" s="60"/>
      <c r="G11" s="166"/>
    </row>
    <row r="12" spans="1:7" s="11" customFormat="1">
      <c r="A12" s="296"/>
      <c r="B12" s="298"/>
      <c r="C12" s="79"/>
      <c r="D12" s="114"/>
      <c r="E12" s="93"/>
      <c r="F12" s="60"/>
      <c r="G12" s="166"/>
    </row>
    <row r="13" spans="1:7" s="11" customFormat="1">
      <c r="A13" s="296"/>
      <c r="B13" s="298"/>
      <c r="C13" s="79"/>
      <c r="D13" s="114"/>
      <c r="E13" s="93"/>
      <c r="F13" s="60"/>
      <c r="G13" s="166"/>
    </row>
    <row r="14" spans="1:7" s="11" customFormat="1">
      <c r="A14" s="296"/>
      <c r="B14" s="298"/>
      <c r="C14" s="79"/>
      <c r="D14" s="114"/>
      <c r="E14" s="93"/>
      <c r="F14" s="60"/>
      <c r="G14" s="166"/>
    </row>
    <row r="15" spans="1:7" s="11" customFormat="1">
      <c r="A15" s="296"/>
      <c r="B15" s="298"/>
      <c r="C15" s="79"/>
      <c r="D15" s="114"/>
      <c r="E15" s="93"/>
      <c r="F15" s="60"/>
      <c r="G15" s="166"/>
    </row>
    <row r="16" spans="1:7" s="11" customFormat="1">
      <c r="A16" s="296"/>
      <c r="B16" s="298"/>
      <c r="C16" s="79"/>
      <c r="D16" s="114"/>
      <c r="E16" s="93"/>
      <c r="F16" s="60"/>
      <c r="G16" s="166"/>
    </row>
    <row r="17" spans="1:7" s="11" customFormat="1">
      <c r="A17" s="296"/>
      <c r="B17" s="298"/>
      <c r="C17" s="79"/>
      <c r="D17" s="114"/>
      <c r="E17" s="93"/>
      <c r="F17" s="60"/>
      <c r="G17" s="166"/>
    </row>
    <row r="18" spans="1:7" s="11" customFormat="1">
      <c r="A18" s="296"/>
      <c r="B18" s="298"/>
      <c r="C18" s="79"/>
      <c r="D18" s="114"/>
      <c r="E18" s="93"/>
      <c r="F18" s="60"/>
      <c r="G18" s="166"/>
    </row>
    <row r="19" spans="1:7" s="11" customFormat="1">
      <c r="A19" s="296"/>
      <c r="B19" s="298"/>
      <c r="C19" s="79"/>
      <c r="D19" s="114"/>
      <c r="E19" s="93"/>
      <c r="F19" s="60"/>
      <c r="G19" s="166"/>
    </row>
    <row r="20" spans="1:7" s="11" customFormat="1">
      <c r="A20" s="296"/>
      <c r="B20" s="298"/>
      <c r="C20" s="79"/>
      <c r="D20" s="114"/>
      <c r="E20" s="93"/>
      <c r="F20" s="60"/>
      <c r="G20" s="166"/>
    </row>
    <row r="21" spans="1:7" s="11" customFormat="1">
      <c r="A21" s="296"/>
      <c r="B21" s="298"/>
      <c r="C21" s="79"/>
      <c r="D21" s="114"/>
      <c r="E21" s="93"/>
      <c r="F21" s="60"/>
      <c r="G21" s="166"/>
    </row>
    <row r="22" spans="1:7" s="11" customFormat="1">
      <c r="A22" s="296"/>
      <c r="B22" s="298"/>
      <c r="C22" s="79"/>
      <c r="D22" s="114"/>
      <c r="E22" s="93"/>
      <c r="F22" s="60"/>
      <c r="G22" s="166"/>
    </row>
    <row r="23" spans="1:7" s="11" customFormat="1">
      <c r="A23" s="296"/>
      <c r="B23" s="298"/>
      <c r="C23" s="79"/>
      <c r="D23" s="114"/>
      <c r="E23" s="93"/>
      <c r="F23" s="60"/>
      <c r="G23" s="166"/>
    </row>
    <row r="24" spans="1:7" s="11" customFormat="1">
      <c r="A24" s="296"/>
      <c r="B24" s="298"/>
      <c r="C24" s="79"/>
      <c r="D24" s="114"/>
      <c r="E24" s="93"/>
      <c r="F24" s="60"/>
      <c r="G24" s="166"/>
    </row>
    <row r="25" spans="1:7">
      <c r="A25" s="296"/>
      <c r="B25" s="298"/>
      <c r="C25" s="79"/>
      <c r="D25" s="114"/>
      <c r="E25" s="93"/>
      <c r="F25" s="60"/>
      <c r="G25" s="166"/>
    </row>
    <row r="26" spans="1:7">
      <c r="A26" s="296"/>
      <c r="B26" s="298"/>
      <c r="C26" s="79"/>
      <c r="D26" s="114"/>
      <c r="E26" s="93"/>
      <c r="F26" s="60"/>
      <c r="G26" s="166"/>
    </row>
    <row r="27" spans="1:7">
      <c r="A27" s="296"/>
      <c r="B27" s="298"/>
      <c r="C27" s="79"/>
      <c r="D27" s="114"/>
      <c r="E27" s="93"/>
      <c r="F27" s="60"/>
      <c r="G27" s="166"/>
    </row>
    <row r="28" spans="1:7">
      <c r="A28" s="296"/>
      <c r="B28" s="298"/>
      <c r="C28" s="79"/>
      <c r="D28" s="114"/>
      <c r="E28" s="93"/>
      <c r="F28" s="60"/>
      <c r="G28" s="166"/>
    </row>
    <row r="29" spans="1:7" ht="15" thickBot="1">
      <c r="A29" s="11"/>
      <c r="B29" s="11"/>
      <c r="C29" s="11"/>
      <c r="F29" s="2"/>
      <c r="G29" s="11"/>
    </row>
    <row r="30" spans="1:7">
      <c r="A30" s="309" t="s">
        <v>105</v>
      </c>
      <c r="B30" s="311"/>
      <c r="C30" s="11"/>
      <c r="D30" s="309" t="s">
        <v>123</v>
      </c>
      <c r="E30" s="310"/>
      <c r="F30" s="311"/>
      <c r="G30" s="11"/>
    </row>
    <row r="31" spans="1:7">
      <c r="A31" s="112" t="s">
        <v>91</v>
      </c>
      <c r="B31" s="45">
        <f>SUMIF(E9:E28, "IIJA MEB DC", F9:F28)</f>
        <v>0</v>
      </c>
      <c r="C31" s="11"/>
      <c r="D31" s="299" t="s">
        <v>107</v>
      </c>
      <c r="E31" s="300"/>
      <c r="F31" s="47">
        <f>SUMIF(D9:D28, "Coordinator", F9:F28)</f>
        <v>0</v>
      </c>
      <c r="G31" s="11"/>
    </row>
    <row r="32" spans="1:7">
      <c r="A32" s="112" t="s">
        <v>92</v>
      </c>
      <c r="B32" s="45">
        <f>SUMIF(E9:E28, "LGI", F9:F28)</f>
        <v>0</v>
      </c>
      <c r="C32" s="11"/>
      <c r="D32" s="299" t="s">
        <v>108</v>
      </c>
      <c r="E32" s="300"/>
      <c r="F32" s="47">
        <f>SUMIF(D9:D28, "Implementation", F9:F28)</f>
        <v>0</v>
      </c>
      <c r="G32" s="11"/>
    </row>
    <row r="33" spans="1:6" ht="15" thickBot="1">
      <c r="A33" s="111" t="s">
        <v>93</v>
      </c>
      <c r="B33" s="55">
        <f>SUMIF(E9:E28, "CBIG4 MEB DC", F9:F28)</f>
        <v>0</v>
      </c>
      <c r="C33" s="11"/>
      <c r="D33" s="330" t="s">
        <v>109</v>
      </c>
      <c r="E33" s="331"/>
      <c r="F33" s="48">
        <f>SUMIF(D9:D28, "Federal", F9:F28)</f>
        <v>0</v>
      </c>
    </row>
  </sheetData>
  <sheetProtection sheet="1" insertRows="0" deleteRows="0" selectLockedCells="1"/>
  <mergeCells count="30">
    <mergeCell ref="D33:E33"/>
    <mergeCell ref="A30:B30"/>
    <mergeCell ref="D4:F4"/>
    <mergeCell ref="A3:G3"/>
    <mergeCell ref="A6:G6"/>
    <mergeCell ref="D30:F30"/>
    <mergeCell ref="D31:E31"/>
    <mergeCell ref="D32:E32"/>
    <mergeCell ref="D7:E7"/>
    <mergeCell ref="A8:B8"/>
    <mergeCell ref="A9:B9"/>
    <mergeCell ref="A10:B10"/>
    <mergeCell ref="A11:B11"/>
    <mergeCell ref="A12:B12"/>
    <mergeCell ref="A13:B13"/>
    <mergeCell ref="A14:B14"/>
    <mergeCell ref="A15:B15"/>
    <mergeCell ref="A16:B16"/>
    <mergeCell ref="A17:B17"/>
    <mergeCell ref="A18:B18"/>
    <mergeCell ref="A19:B19"/>
    <mergeCell ref="A25:B25"/>
    <mergeCell ref="A26:B26"/>
    <mergeCell ref="A27:B27"/>
    <mergeCell ref="A28:B28"/>
    <mergeCell ref="A20:B20"/>
    <mergeCell ref="A21:B21"/>
    <mergeCell ref="A22:B22"/>
    <mergeCell ref="A23:B23"/>
    <mergeCell ref="A24:B24"/>
  </mergeCells>
  <dataValidations count="1">
    <dataValidation type="list" allowBlank="1" showInputMessage="1" showErrorMessage="1" sqref="E28 E9:E16 E18:E27 E17" xr:uid="{A1A362B9-C37F-499E-99A5-5BFA9DA833F4}">
      <formula1>INDIRECT(D9)</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9B09293-45FB-45BD-AC59-CC87A63B97E7}">
          <x14:formula1>
            <xm:f>'Hidden Calculation Sheet'!$O$25:$Q$25</xm:f>
          </x14:formula1>
          <xm:sqref>D9:D28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04CE8-77B8-4F3F-91DF-ACCB8570E70A}">
  <sheetPr codeName="Sheet11"/>
  <dimension ref="A1:H32"/>
  <sheetViews>
    <sheetView view="pageLayout" zoomScaleNormal="100" workbookViewId="0">
      <selection activeCell="A28" sqref="A28:J28"/>
    </sheetView>
  </sheetViews>
  <sheetFormatPr defaultRowHeight="14.45"/>
  <cols>
    <col min="1" max="1" width="29.85546875" customWidth="1"/>
    <col min="2" max="2" width="11.140625" bestFit="1" customWidth="1"/>
    <col min="3" max="3" width="33.42578125" customWidth="1"/>
    <col min="4" max="4" width="14.7109375" style="11" customWidth="1"/>
    <col min="5" max="5" width="10.85546875" style="11" customWidth="1"/>
    <col min="6" max="6" width="13.5703125" customWidth="1"/>
    <col min="7" max="7" width="8.28515625" customWidth="1"/>
  </cols>
  <sheetData>
    <row r="1" spans="1:8" s="10" customFormat="1">
      <c r="A1" s="11"/>
      <c r="B1" s="11"/>
      <c r="C1" s="11"/>
      <c r="D1" s="11"/>
      <c r="E1" s="11"/>
      <c r="F1" s="11"/>
      <c r="G1" s="11"/>
      <c r="H1" s="11"/>
    </row>
    <row r="3" spans="1:8">
      <c r="A3" s="204" t="s">
        <v>124</v>
      </c>
      <c r="B3" s="204"/>
      <c r="C3" s="204"/>
      <c r="D3" s="204"/>
      <c r="E3" s="204"/>
      <c r="F3" s="204"/>
      <c r="G3" s="204"/>
      <c r="H3" s="1"/>
    </row>
    <row r="4" spans="1:8" s="11" customFormat="1">
      <c r="A4" s="152"/>
      <c r="B4" s="152"/>
      <c r="C4" s="152"/>
      <c r="D4" s="204" t="s">
        <v>95</v>
      </c>
      <c r="E4" s="204"/>
      <c r="F4" s="204"/>
      <c r="G4" s="152"/>
      <c r="H4" s="1"/>
    </row>
    <row r="5" spans="1:8">
      <c r="A5" s="11"/>
      <c r="B5" s="11"/>
      <c r="C5" s="11"/>
      <c r="D5" s="58" t="str">
        <f>IF('INFORMATION SHEET'!F13="","",'INFORMATION SHEET'!F13)</f>
        <v/>
      </c>
      <c r="E5" s="153" t="s">
        <v>33</v>
      </c>
      <c r="F5" s="58" t="str">
        <f>IF('INFORMATION SHEET'!F15="","",'INFORMATION SHEET'!F15)</f>
        <v/>
      </c>
      <c r="G5" s="11"/>
      <c r="H5" s="11"/>
    </row>
    <row r="6" spans="1:8" s="11" customFormat="1" ht="15" thickBot="1">
      <c r="D6" s="332" t="s">
        <v>96</v>
      </c>
      <c r="E6" s="332"/>
      <c r="F6" s="58"/>
    </row>
    <row r="7" spans="1:8" ht="29.45" thickBot="1">
      <c r="A7" s="164" t="s">
        <v>112</v>
      </c>
      <c r="B7" s="165" t="s">
        <v>125</v>
      </c>
      <c r="C7" s="165" t="s">
        <v>114</v>
      </c>
      <c r="D7" s="43" t="s">
        <v>98</v>
      </c>
      <c r="E7" s="39" t="s">
        <v>99</v>
      </c>
      <c r="F7" s="165" t="s">
        <v>126</v>
      </c>
      <c r="G7" s="3" t="s">
        <v>104</v>
      </c>
      <c r="H7" s="11"/>
    </row>
    <row r="8" spans="1:8">
      <c r="A8" s="78"/>
      <c r="B8" s="78"/>
      <c r="C8" s="78"/>
      <c r="D8" s="114"/>
      <c r="E8" s="93"/>
      <c r="F8" s="59"/>
      <c r="G8" s="167"/>
      <c r="H8" s="11"/>
    </row>
    <row r="9" spans="1:8">
      <c r="A9" s="79"/>
      <c r="B9" s="79"/>
      <c r="C9" s="79"/>
      <c r="D9" s="114"/>
      <c r="E9" s="93"/>
      <c r="F9" s="60"/>
      <c r="G9" s="166"/>
      <c r="H9" s="11"/>
    </row>
    <row r="10" spans="1:8" s="11" customFormat="1">
      <c r="A10" s="79"/>
      <c r="B10" s="79"/>
      <c r="C10" s="79"/>
      <c r="D10" s="114"/>
      <c r="E10" s="93"/>
      <c r="F10" s="60"/>
      <c r="G10" s="166"/>
    </row>
    <row r="11" spans="1:8" s="11" customFormat="1">
      <c r="A11" s="79"/>
      <c r="B11" s="79"/>
      <c r="C11" s="79"/>
      <c r="D11" s="114"/>
      <c r="E11" s="93"/>
      <c r="F11" s="60"/>
      <c r="G11" s="166"/>
    </row>
    <row r="12" spans="1:8" s="11" customFormat="1">
      <c r="A12" s="79"/>
      <c r="B12" s="79"/>
      <c r="C12" s="79"/>
      <c r="D12" s="114"/>
      <c r="E12" s="93"/>
      <c r="F12" s="60"/>
      <c r="G12" s="166"/>
    </row>
    <row r="13" spans="1:8" s="11" customFormat="1">
      <c r="A13" s="79"/>
      <c r="B13" s="79"/>
      <c r="C13" s="79"/>
      <c r="D13" s="114"/>
      <c r="E13" s="93"/>
      <c r="F13" s="60"/>
      <c r="G13" s="166"/>
    </row>
    <row r="14" spans="1:8" s="11" customFormat="1">
      <c r="A14" s="79"/>
      <c r="B14" s="79"/>
      <c r="C14" s="79"/>
      <c r="D14" s="114"/>
      <c r="E14" s="93"/>
      <c r="F14" s="60"/>
      <c r="G14" s="166"/>
    </row>
    <row r="15" spans="1:8" s="11" customFormat="1">
      <c r="A15" s="79"/>
      <c r="B15" s="79"/>
      <c r="C15" s="79"/>
      <c r="D15" s="114"/>
      <c r="E15" s="93"/>
      <c r="F15" s="60"/>
      <c r="G15" s="166"/>
    </row>
    <row r="16" spans="1:8" s="11" customFormat="1">
      <c r="A16" s="79"/>
      <c r="B16" s="79"/>
      <c r="C16" s="79"/>
      <c r="D16" s="114"/>
      <c r="E16" s="93"/>
      <c r="F16" s="60"/>
      <c r="G16" s="166"/>
    </row>
    <row r="17" spans="1:7" s="11" customFormat="1">
      <c r="A17" s="79"/>
      <c r="B17" s="79"/>
      <c r="C17" s="79"/>
      <c r="D17" s="114"/>
      <c r="E17" s="93"/>
      <c r="F17" s="60"/>
      <c r="G17" s="166"/>
    </row>
    <row r="18" spans="1:7" s="11" customFormat="1">
      <c r="A18" s="79"/>
      <c r="B18" s="79"/>
      <c r="C18" s="79"/>
      <c r="D18" s="114"/>
      <c r="E18" s="93"/>
      <c r="F18" s="60"/>
      <c r="G18" s="166"/>
    </row>
    <row r="19" spans="1:7" s="11" customFormat="1">
      <c r="A19" s="79"/>
      <c r="B19" s="79"/>
      <c r="C19" s="79"/>
      <c r="D19" s="114"/>
      <c r="E19" s="93"/>
      <c r="F19" s="60"/>
      <c r="G19" s="166"/>
    </row>
    <row r="20" spans="1:7" s="11" customFormat="1">
      <c r="A20" s="79"/>
      <c r="B20" s="79"/>
      <c r="C20" s="79"/>
      <c r="D20" s="114"/>
      <c r="E20" s="93"/>
      <c r="F20" s="60"/>
      <c r="G20" s="166"/>
    </row>
    <row r="21" spans="1:7" s="11" customFormat="1">
      <c r="A21" s="79"/>
      <c r="B21" s="79"/>
      <c r="C21" s="79"/>
      <c r="D21" s="114"/>
      <c r="E21" s="93"/>
      <c r="F21" s="60"/>
      <c r="G21" s="166"/>
    </row>
    <row r="22" spans="1:7" s="11" customFormat="1">
      <c r="A22" s="79"/>
      <c r="B22" s="79"/>
      <c r="C22" s="79"/>
      <c r="D22" s="114"/>
      <c r="E22" s="93"/>
      <c r="F22" s="60"/>
      <c r="G22" s="166"/>
    </row>
    <row r="23" spans="1:7" s="11" customFormat="1">
      <c r="A23" s="79"/>
      <c r="B23" s="79"/>
      <c r="C23" s="79"/>
      <c r="D23" s="114"/>
      <c r="E23" s="93"/>
      <c r="F23" s="60"/>
      <c r="G23" s="166"/>
    </row>
    <row r="24" spans="1:7" s="11" customFormat="1">
      <c r="A24" s="79"/>
      <c r="B24" s="79"/>
      <c r="C24" s="79"/>
      <c r="D24" s="114"/>
      <c r="E24" s="93"/>
      <c r="F24" s="60"/>
      <c r="G24" s="166"/>
    </row>
    <row r="25" spans="1:7" s="11" customFormat="1">
      <c r="A25" s="79"/>
      <c r="B25" s="79"/>
      <c r="C25" s="79"/>
      <c r="D25" s="114"/>
      <c r="E25" s="93"/>
      <c r="F25" s="60"/>
      <c r="G25" s="166"/>
    </row>
    <row r="26" spans="1:7" s="11" customFormat="1">
      <c r="A26" s="79"/>
      <c r="B26" s="79"/>
      <c r="C26" s="79"/>
      <c r="D26" s="114"/>
      <c r="E26" s="93"/>
      <c r="F26" s="60"/>
      <c r="G26" s="166"/>
    </row>
    <row r="27" spans="1:7" s="11" customFormat="1">
      <c r="A27" s="79"/>
      <c r="B27" s="79"/>
      <c r="C27" s="79"/>
      <c r="D27" s="114"/>
      <c r="E27" s="93"/>
      <c r="F27" s="60"/>
      <c r="G27" s="166"/>
    </row>
    <row r="28" spans="1:7" ht="15" thickBot="1">
      <c r="A28" s="11"/>
      <c r="B28" s="11"/>
      <c r="C28" s="11"/>
      <c r="F28" s="11"/>
      <c r="G28" s="2"/>
    </row>
    <row r="29" spans="1:7">
      <c r="A29" s="309" t="s">
        <v>105</v>
      </c>
      <c r="B29" s="311"/>
      <c r="C29" s="46"/>
      <c r="D29" s="309" t="s">
        <v>120</v>
      </c>
      <c r="E29" s="310"/>
      <c r="F29" s="311"/>
      <c r="G29" s="11"/>
    </row>
    <row r="30" spans="1:7">
      <c r="A30" s="112" t="s">
        <v>91</v>
      </c>
      <c r="B30" s="45">
        <f>SUMIF(E8:E27, "IIJA MEB DC", F8:F27)</f>
        <v>0</v>
      </c>
      <c r="C30" s="11"/>
      <c r="D30" s="299" t="s">
        <v>107</v>
      </c>
      <c r="E30" s="300"/>
      <c r="F30" s="47">
        <f>SUMIF(D8:D27, "Coordinator", F8:F27)</f>
        <v>0</v>
      </c>
      <c r="G30" s="11"/>
    </row>
    <row r="31" spans="1:7">
      <c r="A31" s="112" t="s">
        <v>127</v>
      </c>
      <c r="B31" s="45">
        <f>SUMIF(E8:E27, "LGI", F8:F27)</f>
        <v>0</v>
      </c>
      <c r="C31" s="11"/>
      <c r="D31" s="299" t="s">
        <v>108</v>
      </c>
      <c r="E31" s="300"/>
      <c r="F31" s="47">
        <f>SUMIF(D8:D27, "Implementation", F8:F27)</f>
        <v>0</v>
      </c>
      <c r="G31" s="11"/>
    </row>
    <row r="32" spans="1:7" ht="15" thickBot="1">
      <c r="A32" s="111" t="s">
        <v>93</v>
      </c>
      <c r="B32" s="55">
        <f>SUMIF(E8:E27, "CBIG4 MEB DC", F8:F27)</f>
        <v>0</v>
      </c>
      <c r="C32" s="11"/>
      <c r="D32" s="307" t="s">
        <v>109</v>
      </c>
      <c r="E32" s="308"/>
      <c r="F32" s="48">
        <f>SUMIF(D8:D27, "Federal", F8:F27)</f>
        <v>0</v>
      </c>
      <c r="G32" s="11"/>
    </row>
  </sheetData>
  <sheetProtection sheet="1" insertRows="0" deleteRows="0" selectLockedCells="1"/>
  <mergeCells count="8">
    <mergeCell ref="A3:G3"/>
    <mergeCell ref="D29:F29"/>
    <mergeCell ref="D30:E30"/>
    <mergeCell ref="D31:E31"/>
    <mergeCell ref="D32:E32"/>
    <mergeCell ref="A29:B29"/>
    <mergeCell ref="D4:F4"/>
    <mergeCell ref="D6:E6"/>
  </mergeCells>
  <dataValidations count="1">
    <dataValidation type="list" allowBlank="1" showInputMessage="1" showErrorMessage="1" sqref="E8:E27" xr:uid="{1575B7C7-C0FE-46D6-BBC1-8F70309E9567}">
      <formula1>INDIRECT(D8)</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B40BFE-B023-4ABE-9DB7-565BA5BE996D}">
          <x14:formula1>
            <xm:f>'Hidden Calculation Sheet'!$O$25:$Q$25</xm:f>
          </x14:formula1>
          <xm:sqref>D8:D27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642C-63EA-4E1C-8E60-4E73F1958D4A}">
  <sheetPr codeName="Sheet12"/>
  <dimension ref="A2:G33"/>
  <sheetViews>
    <sheetView view="pageLayout" zoomScaleNormal="100" workbookViewId="0">
      <selection activeCell="F9" sqref="F9"/>
    </sheetView>
  </sheetViews>
  <sheetFormatPr defaultRowHeight="14.45"/>
  <cols>
    <col min="1" max="1" width="30.85546875" style="62" customWidth="1"/>
    <col min="2" max="2" width="11.140625" style="62" bestFit="1" customWidth="1"/>
    <col min="3" max="3" width="30" style="62" customWidth="1"/>
    <col min="4" max="4" width="14.7109375" style="62" customWidth="1"/>
    <col min="5" max="5" width="11" style="62" bestFit="1" customWidth="1"/>
    <col min="6" max="6" width="15.140625" style="62" customWidth="1"/>
    <col min="7" max="7" width="8.7109375" style="62"/>
  </cols>
  <sheetData>
    <row r="2" spans="1:7" s="11" customFormat="1">
      <c r="A2" s="62"/>
      <c r="B2" s="62"/>
      <c r="C2" s="62"/>
      <c r="D2" s="62"/>
      <c r="E2" s="62"/>
      <c r="F2" s="62"/>
      <c r="G2" s="62"/>
    </row>
    <row r="3" spans="1:7">
      <c r="A3" s="333" t="s">
        <v>128</v>
      </c>
      <c r="B3" s="333"/>
      <c r="C3" s="333"/>
      <c r="D3" s="333"/>
      <c r="E3" s="333"/>
      <c r="F3" s="333"/>
      <c r="G3" s="333"/>
    </row>
    <row r="4" spans="1:7" s="11" customFormat="1">
      <c r="A4" s="168"/>
      <c r="B4" s="168"/>
      <c r="C4" s="168"/>
      <c r="D4" s="333" t="s">
        <v>95</v>
      </c>
      <c r="E4" s="333"/>
      <c r="F4" s="333"/>
      <c r="G4" s="168"/>
    </row>
    <row r="5" spans="1:7">
      <c r="D5" s="63" t="str">
        <f>IF('INFORMATION SHEET'!F13="","",'INFORMATION SHEET'!F13)</f>
        <v/>
      </c>
      <c r="E5" s="64" t="s">
        <v>33</v>
      </c>
      <c r="F5" s="63" t="str">
        <f>IF('INFORMATION SHEET'!F15="","",'INFORMATION SHEET'!F15)</f>
        <v/>
      </c>
    </row>
    <row r="6" spans="1:7" s="11" customFormat="1" ht="15" thickBot="1">
      <c r="A6" s="62"/>
      <c r="B6" s="62"/>
      <c r="C6" s="62"/>
      <c r="D6" s="337" t="s">
        <v>96</v>
      </c>
      <c r="E6" s="338"/>
      <c r="F6" s="63"/>
      <c r="G6" s="62"/>
    </row>
    <row r="7" spans="1:7" ht="30.75" customHeight="1" thickBot="1">
      <c r="A7" s="65" t="s">
        <v>112</v>
      </c>
      <c r="B7" s="66" t="s">
        <v>125</v>
      </c>
      <c r="C7" s="66" t="s">
        <v>114</v>
      </c>
      <c r="D7" s="67" t="s">
        <v>98</v>
      </c>
      <c r="E7" s="68" t="s">
        <v>99</v>
      </c>
      <c r="F7" s="66" t="s">
        <v>126</v>
      </c>
      <c r="G7" s="4" t="s">
        <v>104</v>
      </c>
    </row>
    <row r="8" spans="1:7">
      <c r="A8" s="84"/>
      <c r="B8" s="84"/>
      <c r="C8" s="84"/>
      <c r="D8" s="115"/>
      <c r="E8" s="93"/>
      <c r="F8" s="69"/>
      <c r="G8" s="86"/>
    </row>
    <row r="9" spans="1:7">
      <c r="A9" s="85"/>
      <c r="B9" s="85"/>
      <c r="C9" s="85"/>
      <c r="D9" s="115"/>
      <c r="E9" s="93"/>
      <c r="F9" s="70"/>
      <c r="G9" s="87"/>
    </row>
    <row r="10" spans="1:7" s="11" customFormat="1">
      <c r="A10" s="85"/>
      <c r="B10" s="85"/>
      <c r="C10" s="85"/>
      <c r="D10" s="115"/>
      <c r="E10" s="93"/>
      <c r="F10" s="70"/>
      <c r="G10" s="87"/>
    </row>
    <row r="11" spans="1:7" s="11" customFormat="1">
      <c r="A11" s="85"/>
      <c r="B11" s="85"/>
      <c r="C11" s="85"/>
      <c r="D11" s="115"/>
      <c r="E11" s="93"/>
      <c r="F11" s="70"/>
      <c r="G11" s="87"/>
    </row>
    <row r="12" spans="1:7" s="11" customFormat="1">
      <c r="A12" s="85"/>
      <c r="B12" s="85"/>
      <c r="C12" s="85"/>
      <c r="D12" s="115"/>
      <c r="E12" s="93"/>
      <c r="F12" s="70"/>
      <c r="G12" s="87"/>
    </row>
    <row r="13" spans="1:7" s="11" customFormat="1">
      <c r="A13" s="85"/>
      <c r="B13" s="85"/>
      <c r="C13" s="85"/>
      <c r="D13" s="115"/>
      <c r="E13" s="93"/>
      <c r="F13" s="70"/>
      <c r="G13" s="87"/>
    </row>
    <row r="14" spans="1:7" s="11" customFormat="1">
      <c r="A14" s="85"/>
      <c r="B14" s="85"/>
      <c r="C14" s="85"/>
      <c r="D14" s="115"/>
      <c r="E14" s="93"/>
      <c r="F14" s="70"/>
      <c r="G14" s="87"/>
    </row>
    <row r="15" spans="1:7" s="11" customFormat="1">
      <c r="A15" s="85"/>
      <c r="B15" s="85"/>
      <c r="C15" s="85"/>
      <c r="D15" s="115"/>
      <c r="E15" s="93"/>
      <c r="F15" s="70"/>
      <c r="G15" s="87"/>
    </row>
    <row r="16" spans="1:7" s="11" customFormat="1">
      <c r="A16" s="85"/>
      <c r="B16" s="85"/>
      <c r="C16" s="85"/>
      <c r="D16" s="115"/>
      <c r="E16" s="93"/>
      <c r="F16" s="70"/>
      <c r="G16" s="87"/>
    </row>
    <row r="17" spans="1:7" s="11" customFormat="1">
      <c r="A17" s="85"/>
      <c r="B17" s="85"/>
      <c r="C17" s="85"/>
      <c r="D17" s="115"/>
      <c r="E17" s="93"/>
      <c r="F17" s="70"/>
      <c r="G17" s="87"/>
    </row>
    <row r="18" spans="1:7" s="11" customFormat="1">
      <c r="A18" s="85"/>
      <c r="B18" s="85"/>
      <c r="C18" s="85"/>
      <c r="D18" s="115"/>
      <c r="E18" s="93"/>
      <c r="F18" s="70"/>
      <c r="G18" s="87"/>
    </row>
    <row r="19" spans="1:7" s="11" customFormat="1">
      <c r="A19" s="85"/>
      <c r="B19" s="85"/>
      <c r="C19" s="85"/>
      <c r="D19" s="115"/>
      <c r="E19" s="93"/>
      <c r="F19" s="70"/>
      <c r="G19" s="87"/>
    </row>
    <row r="20" spans="1:7" s="11" customFormat="1">
      <c r="A20" s="85"/>
      <c r="B20" s="85"/>
      <c r="C20" s="85"/>
      <c r="D20" s="115"/>
      <c r="E20" s="93"/>
      <c r="F20" s="70"/>
      <c r="G20" s="87"/>
    </row>
    <row r="21" spans="1:7" s="11" customFormat="1">
      <c r="A21" s="85"/>
      <c r="B21" s="85"/>
      <c r="C21" s="85"/>
      <c r="D21" s="115"/>
      <c r="E21" s="93"/>
      <c r="F21" s="70"/>
      <c r="G21" s="87"/>
    </row>
    <row r="22" spans="1:7" s="11" customFormat="1">
      <c r="A22" s="85"/>
      <c r="B22" s="85"/>
      <c r="C22" s="85"/>
      <c r="D22" s="115"/>
      <c r="E22" s="93"/>
      <c r="F22" s="70"/>
      <c r="G22" s="87"/>
    </row>
    <row r="23" spans="1:7" s="11" customFormat="1">
      <c r="A23" s="85"/>
      <c r="B23" s="85"/>
      <c r="C23" s="85"/>
      <c r="D23" s="115"/>
      <c r="E23" s="93"/>
      <c r="F23" s="70"/>
      <c r="G23" s="87"/>
    </row>
    <row r="24" spans="1:7" s="11" customFormat="1">
      <c r="A24" s="85"/>
      <c r="B24" s="85"/>
      <c r="C24" s="85"/>
      <c r="D24" s="115"/>
      <c r="E24" s="93"/>
      <c r="F24" s="70"/>
      <c r="G24" s="87"/>
    </row>
    <row r="25" spans="1:7" s="11" customFormat="1">
      <c r="A25" s="85"/>
      <c r="B25" s="85"/>
      <c r="C25" s="85"/>
      <c r="D25" s="115"/>
      <c r="E25" s="93"/>
      <c r="F25" s="70"/>
      <c r="G25" s="87"/>
    </row>
    <row r="26" spans="1:7" s="11" customFormat="1">
      <c r="A26" s="85"/>
      <c r="B26" s="85"/>
      <c r="C26" s="85"/>
      <c r="D26" s="115"/>
      <c r="E26" s="93"/>
      <c r="F26" s="70"/>
      <c r="G26" s="87"/>
    </row>
    <row r="27" spans="1:7" s="11" customFormat="1">
      <c r="A27" s="85"/>
      <c r="B27" s="85"/>
      <c r="C27" s="85"/>
      <c r="D27" s="115"/>
      <c r="E27" s="93"/>
      <c r="F27" s="70"/>
      <c r="G27" s="87"/>
    </row>
    <row r="28" spans="1:7" s="11" customFormat="1">
      <c r="A28" s="85"/>
      <c r="B28" s="85"/>
      <c r="C28" s="85"/>
      <c r="D28" s="115"/>
      <c r="E28" s="93"/>
      <c r="F28" s="70"/>
      <c r="G28" s="87"/>
    </row>
    <row r="29" spans="1:7" ht="15" thickBot="1">
      <c r="G29" s="71"/>
    </row>
    <row r="30" spans="1:7">
      <c r="A30" s="334" t="s">
        <v>105</v>
      </c>
      <c r="B30" s="336"/>
      <c r="C30" s="50"/>
      <c r="D30" s="334" t="s">
        <v>120</v>
      </c>
      <c r="E30" s="335"/>
      <c r="F30" s="336"/>
    </row>
    <row r="31" spans="1:7">
      <c r="A31" s="72" t="s">
        <v>91</v>
      </c>
      <c r="B31" s="73">
        <f>SUMIF(E8:E28, "IIJA MEB DC", F8:F28)</f>
        <v>0</v>
      </c>
      <c r="D31" s="72" t="s">
        <v>108</v>
      </c>
      <c r="E31" s="50"/>
      <c r="F31" s="74">
        <f>SUMIF(D8:D28, "Implementation", F8:F28)</f>
        <v>0</v>
      </c>
    </row>
    <row r="32" spans="1:7" ht="15" thickBot="1">
      <c r="A32" s="72" t="s">
        <v>92</v>
      </c>
      <c r="B32" s="73">
        <f>SUMIF(E8:E28, "LGI", F8:F28)</f>
        <v>0</v>
      </c>
      <c r="D32" s="52" t="s">
        <v>109</v>
      </c>
      <c r="E32" s="75"/>
      <c r="F32" s="76">
        <f>SUMIF(D8:D28, "Federal", F8:F28)</f>
        <v>0</v>
      </c>
    </row>
    <row r="33" spans="1:2" ht="15" thickBot="1">
      <c r="A33" s="52" t="s">
        <v>93</v>
      </c>
      <c r="B33" s="77">
        <f>SUMIF(E8:E28, "CBIG4 MEB DC", F8:F28)</f>
        <v>0</v>
      </c>
    </row>
  </sheetData>
  <sheetProtection sheet="1" insertRows="0" deleteRows="0"/>
  <mergeCells count="5">
    <mergeCell ref="A3:G3"/>
    <mergeCell ref="D30:F30"/>
    <mergeCell ref="A30:B30"/>
    <mergeCell ref="D4:F4"/>
    <mergeCell ref="D6:E6"/>
  </mergeCells>
  <dataValidations count="1">
    <dataValidation type="list" allowBlank="1" showInputMessage="1" showErrorMessage="1" sqref="E8:E13 E15:E28 E14" xr:uid="{75688267-0E23-44F0-AA41-95B5BDA06D01}">
      <formula1>INDIRECT(D8)</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CAED0BA-8DD1-475E-AB8C-5B304EDC87DD}">
          <x14:formula1>
            <xm:f>'Hidden Calculation Sheet'!$P$25:$Q$25</xm:f>
          </x14:formula1>
          <xm:sqref>D8:D28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E6DB6-A4FD-4A41-B8E3-6876CAFFE102}">
  <sheetPr codeName="Sheet13"/>
  <dimension ref="A1:H33"/>
  <sheetViews>
    <sheetView view="pageLayout" zoomScaleNormal="100" workbookViewId="0">
      <selection activeCell="C11" sqref="C11"/>
    </sheetView>
  </sheetViews>
  <sheetFormatPr defaultRowHeight="14.45"/>
  <cols>
    <col min="1" max="1" width="1.7109375" style="11" customWidth="1"/>
    <col min="2" max="2" width="44.85546875" customWidth="1"/>
    <col min="3" max="3" width="13.42578125" style="11" customWidth="1"/>
    <col min="4" max="4" width="10.5703125" style="11" customWidth="1"/>
    <col min="5" max="5" width="7.85546875" style="11" customWidth="1"/>
    <col min="6" max="6" width="15.42578125" customWidth="1"/>
    <col min="7" max="7" width="15.140625" customWidth="1"/>
    <col min="8" max="8" width="12.5703125" customWidth="1"/>
  </cols>
  <sheetData>
    <row r="1" spans="1:8" s="10" customFormat="1">
      <c r="A1" s="11"/>
      <c r="B1" s="11"/>
      <c r="C1" s="11"/>
      <c r="D1" s="11"/>
      <c r="E1" s="11"/>
      <c r="F1" s="11"/>
      <c r="G1" s="11"/>
      <c r="H1" s="11"/>
    </row>
    <row r="2" spans="1:8" s="11" customFormat="1"/>
    <row r="3" spans="1:8">
      <c r="A3" s="204" t="s">
        <v>129</v>
      </c>
      <c r="B3" s="204"/>
      <c r="C3" s="204"/>
      <c r="D3" s="204"/>
      <c r="E3" s="204"/>
      <c r="F3" s="204"/>
      <c r="G3" s="204"/>
      <c r="H3" s="204"/>
    </row>
    <row r="4" spans="1:8" s="11" customFormat="1">
      <c r="B4" s="152"/>
      <c r="C4" s="152"/>
      <c r="D4" s="152"/>
      <c r="E4" s="152"/>
      <c r="F4" s="204" t="s">
        <v>95</v>
      </c>
      <c r="G4" s="204"/>
      <c r="H4" s="204"/>
    </row>
    <row r="5" spans="1:8">
      <c r="B5" s="110" t="s">
        <v>118</v>
      </c>
      <c r="F5" s="58" t="str">
        <f>IF('INFORMATION SHEET'!F13="","",'INFORMATION SHEET'!F13)</f>
        <v/>
      </c>
      <c r="G5" s="153" t="s">
        <v>33</v>
      </c>
      <c r="H5" s="58" t="str">
        <f>IF('INFORMATION SHEET'!F15="","",'INFORMATION SHEET'!F15)</f>
        <v/>
      </c>
    </row>
    <row r="6" spans="1:8">
      <c r="B6" s="341"/>
      <c r="C6" s="342"/>
      <c r="D6" s="342"/>
      <c r="E6" s="342"/>
      <c r="F6" s="342"/>
      <c r="G6" s="342"/>
      <c r="H6" s="343"/>
    </row>
    <row r="7" spans="1:8" s="11" customFormat="1">
      <c r="B7" s="344" t="s">
        <v>130</v>
      </c>
      <c r="C7" s="344"/>
      <c r="D7" s="344"/>
      <c r="E7" s="344"/>
      <c r="F7" s="344"/>
      <c r="G7" s="344"/>
      <c r="H7" s="136" t="s">
        <v>131</v>
      </c>
    </row>
    <row r="8" spans="1:8" ht="15" thickBot="1">
      <c r="B8" s="61"/>
      <c r="C8" s="327" t="s">
        <v>96</v>
      </c>
      <c r="D8" s="327"/>
      <c r="E8" s="151"/>
      <c r="F8" s="53"/>
      <c r="G8" s="11"/>
      <c r="H8" s="11"/>
    </row>
    <row r="9" spans="1:8" ht="29.45" customHeight="1" thickBot="1">
      <c r="B9" s="119" t="s">
        <v>132</v>
      </c>
      <c r="C9" s="117" t="s">
        <v>98</v>
      </c>
      <c r="D9" s="116" t="s">
        <v>99</v>
      </c>
      <c r="E9" s="116" t="s">
        <v>133</v>
      </c>
      <c r="F9" s="116" t="s">
        <v>134</v>
      </c>
      <c r="G9" s="117" t="s">
        <v>119</v>
      </c>
      <c r="H9" s="118" t="s">
        <v>104</v>
      </c>
    </row>
    <row r="10" spans="1:8">
      <c r="B10" s="78"/>
      <c r="C10" s="114"/>
      <c r="D10" s="93"/>
      <c r="E10" s="88"/>
      <c r="F10" s="89"/>
      <c r="G10" s="7">
        <f>F10*E10</f>
        <v>0</v>
      </c>
      <c r="H10" s="167"/>
    </row>
    <row r="11" spans="1:8" s="11" customFormat="1">
      <c r="B11" s="79"/>
      <c r="C11" s="114"/>
      <c r="D11" s="93"/>
      <c r="E11" s="90"/>
      <c r="F11" s="91"/>
      <c r="G11" s="7">
        <f t="shared" ref="G11:G28" si="0">F11*E11</f>
        <v>0</v>
      </c>
      <c r="H11" s="166"/>
    </row>
    <row r="12" spans="1:8" s="11" customFormat="1">
      <c r="B12" s="78"/>
      <c r="C12" s="114"/>
      <c r="D12" s="93"/>
      <c r="E12" s="88"/>
      <c r="F12" s="89"/>
      <c r="G12" s="7">
        <f t="shared" si="0"/>
        <v>0</v>
      </c>
      <c r="H12" s="167"/>
    </row>
    <row r="13" spans="1:8" s="11" customFormat="1">
      <c r="B13" s="78"/>
      <c r="C13" s="114"/>
      <c r="D13" s="93"/>
      <c r="E13" s="88"/>
      <c r="F13" s="89"/>
      <c r="G13" s="7">
        <f t="shared" si="0"/>
        <v>0</v>
      </c>
      <c r="H13" s="167"/>
    </row>
    <row r="14" spans="1:8" s="11" customFormat="1">
      <c r="B14" s="78"/>
      <c r="C14" s="114"/>
      <c r="D14" s="93"/>
      <c r="E14" s="88"/>
      <c r="F14" s="89"/>
      <c r="G14" s="7">
        <f t="shared" ref="G14" si="1">F14*E14</f>
        <v>0</v>
      </c>
      <c r="H14" s="167"/>
    </row>
    <row r="15" spans="1:8" s="11" customFormat="1">
      <c r="B15" s="78"/>
      <c r="C15" s="114"/>
      <c r="D15" s="93"/>
      <c r="E15" s="88"/>
      <c r="F15" s="89"/>
      <c r="G15" s="7">
        <f t="shared" si="0"/>
        <v>0</v>
      </c>
      <c r="H15" s="167"/>
    </row>
    <row r="16" spans="1:8" s="11" customFormat="1">
      <c r="B16" s="78"/>
      <c r="C16" s="114"/>
      <c r="D16" s="93"/>
      <c r="E16" s="88"/>
      <c r="F16" s="89"/>
      <c r="G16" s="7">
        <f t="shared" si="0"/>
        <v>0</v>
      </c>
      <c r="H16" s="167"/>
    </row>
    <row r="17" spans="2:8" s="11" customFormat="1">
      <c r="B17" s="78"/>
      <c r="C17" s="114"/>
      <c r="D17" s="93"/>
      <c r="E17" s="88"/>
      <c r="F17" s="89"/>
      <c r="G17" s="7">
        <f t="shared" si="0"/>
        <v>0</v>
      </c>
      <c r="H17" s="167"/>
    </row>
    <row r="18" spans="2:8" s="11" customFormat="1">
      <c r="B18" s="78"/>
      <c r="C18" s="114"/>
      <c r="D18" s="93"/>
      <c r="E18" s="88"/>
      <c r="F18" s="89"/>
      <c r="G18" s="7">
        <f t="shared" si="0"/>
        <v>0</v>
      </c>
      <c r="H18" s="167"/>
    </row>
    <row r="19" spans="2:8" s="11" customFormat="1">
      <c r="B19" s="78"/>
      <c r="C19" s="114"/>
      <c r="D19" s="93"/>
      <c r="E19" s="88"/>
      <c r="F19" s="89"/>
      <c r="G19" s="7">
        <f t="shared" si="0"/>
        <v>0</v>
      </c>
      <c r="H19" s="167"/>
    </row>
    <row r="20" spans="2:8" s="11" customFormat="1">
      <c r="B20" s="78"/>
      <c r="C20" s="114"/>
      <c r="D20" s="93"/>
      <c r="E20" s="88"/>
      <c r="F20" s="89"/>
      <c r="G20" s="7">
        <f t="shared" si="0"/>
        <v>0</v>
      </c>
      <c r="H20" s="167"/>
    </row>
    <row r="21" spans="2:8" s="11" customFormat="1">
      <c r="B21" s="78"/>
      <c r="C21" s="114"/>
      <c r="D21" s="93"/>
      <c r="E21" s="88"/>
      <c r="F21" s="89"/>
      <c r="G21" s="7">
        <f t="shared" si="0"/>
        <v>0</v>
      </c>
      <c r="H21" s="167"/>
    </row>
    <row r="22" spans="2:8" s="11" customFormat="1">
      <c r="B22" s="78"/>
      <c r="C22" s="114"/>
      <c r="D22" s="93"/>
      <c r="E22" s="88"/>
      <c r="F22" s="89"/>
      <c r="G22" s="7">
        <f t="shared" si="0"/>
        <v>0</v>
      </c>
      <c r="H22" s="167"/>
    </row>
    <row r="23" spans="2:8" s="11" customFormat="1">
      <c r="B23" s="78"/>
      <c r="C23" s="114"/>
      <c r="D23" s="93"/>
      <c r="E23" s="88"/>
      <c r="F23" s="89"/>
      <c r="G23" s="7">
        <f t="shared" si="0"/>
        <v>0</v>
      </c>
      <c r="H23" s="167"/>
    </row>
    <row r="24" spans="2:8">
      <c r="B24" s="79"/>
      <c r="C24" s="114"/>
      <c r="D24" s="93"/>
      <c r="E24" s="90"/>
      <c r="F24" s="91"/>
      <c r="G24" s="7">
        <f t="shared" si="0"/>
        <v>0</v>
      </c>
      <c r="H24" s="166"/>
    </row>
    <row r="25" spans="2:8">
      <c r="B25" s="79"/>
      <c r="C25" s="114"/>
      <c r="D25" s="93"/>
      <c r="E25" s="90"/>
      <c r="F25" s="91"/>
      <c r="G25" s="7">
        <f t="shared" si="0"/>
        <v>0</v>
      </c>
      <c r="H25" s="166"/>
    </row>
    <row r="26" spans="2:8">
      <c r="B26" s="79"/>
      <c r="C26" s="114"/>
      <c r="D26" s="93"/>
      <c r="E26" s="90"/>
      <c r="F26" s="91"/>
      <c r="G26" s="7">
        <f t="shared" si="0"/>
        <v>0</v>
      </c>
      <c r="H26" s="166"/>
    </row>
    <row r="27" spans="2:8">
      <c r="B27" s="79"/>
      <c r="C27" s="114"/>
      <c r="D27" s="93"/>
      <c r="E27" s="90"/>
      <c r="F27" s="91"/>
      <c r="G27" s="7">
        <f t="shared" si="0"/>
        <v>0</v>
      </c>
      <c r="H27" s="166"/>
    </row>
    <row r="28" spans="2:8" ht="15" thickBot="1">
      <c r="B28" s="79"/>
      <c r="C28" s="114"/>
      <c r="D28" s="93"/>
      <c r="E28" s="90"/>
      <c r="F28" s="91"/>
      <c r="G28" s="7">
        <f t="shared" si="0"/>
        <v>0</v>
      </c>
      <c r="H28" s="166"/>
    </row>
    <row r="29" spans="2:8" ht="15" thickBot="1">
      <c r="B29" s="161" t="s">
        <v>105</v>
      </c>
      <c r="C29" s="162"/>
      <c r="F29" s="11"/>
      <c r="G29" s="2"/>
      <c r="H29" s="11"/>
    </row>
    <row r="30" spans="2:8">
      <c r="B30" s="112" t="s">
        <v>91</v>
      </c>
      <c r="C30" s="45">
        <f ca="1">IF(H7="YES",(IFERROR('Hidden Calculation Sheet'!E10*'Hidden Calculation Sheet'!F6,0)), SUMIF(D10:D28,"IIJA MEB DC",G10:G28))</f>
        <v>0</v>
      </c>
      <c r="D30" s="154"/>
      <c r="F30" s="309" t="s">
        <v>135</v>
      </c>
      <c r="G30" s="310"/>
      <c r="H30" s="311"/>
    </row>
    <row r="31" spans="2:8">
      <c r="B31" s="112" t="s">
        <v>92</v>
      </c>
      <c r="C31" s="73">
        <f>SUMIF(D10:D28,"LGI",G10:G28)</f>
        <v>0</v>
      </c>
      <c r="D31" s="99"/>
      <c r="F31" s="339" t="s">
        <v>107</v>
      </c>
      <c r="G31" s="340"/>
      <c r="H31" s="47">
        <f>SUMIF(C10:C28, "Coordinator", G10:G28)</f>
        <v>0</v>
      </c>
    </row>
    <row r="32" spans="2:8">
      <c r="B32" s="112" t="s">
        <v>93</v>
      </c>
      <c r="C32" s="45">
        <f ca="1">IF(H7="YES",(IFERROR('Hidden Calculation Sheet'!E10*'Hidden Calculation Sheet'!F8,0)),SUMIF(D10:D28, "CBIG4 MEB DC",G10:G28))</f>
        <v>0</v>
      </c>
      <c r="D32" s="100"/>
      <c r="F32" s="159" t="s">
        <v>108</v>
      </c>
      <c r="G32" s="160"/>
      <c r="H32" s="47">
        <f ca="1">C33</f>
        <v>0</v>
      </c>
    </row>
    <row r="33" spans="2:8" ht="15" thickBot="1">
      <c r="B33" s="52" t="s">
        <v>136</v>
      </c>
      <c r="C33" s="55">
        <f ca="1">IF(H7="YES",(IFERROR('Hidden Calculation Sheet'!E10*'Hidden Calculation Sheet'!F9,0)),SUMIF(D10:D28, "ESF",G10:G28))</f>
        <v>0</v>
      </c>
      <c r="D33" s="99"/>
      <c r="F33" s="307" t="s">
        <v>109</v>
      </c>
      <c r="G33" s="308"/>
      <c r="H33" s="48">
        <f ca="1">C30+C31+C32</f>
        <v>0</v>
      </c>
    </row>
  </sheetData>
  <sheetProtection sheet="1" selectLockedCells="1"/>
  <mergeCells count="8">
    <mergeCell ref="F30:H30"/>
    <mergeCell ref="F31:G31"/>
    <mergeCell ref="F33:G33"/>
    <mergeCell ref="A3:H3"/>
    <mergeCell ref="F4:H4"/>
    <mergeCell ref="B6:H6"/>
    <mergeCell ref="C8:D8"/>
    <mergeCell ref="B7:G7"/>
  </mergeCells>
  <conditionalFormatting sqref="C30 D31">
    <cfRule type="cellIs" priority="1" operator="equal">
      <formula>0</formula>
    </cfRule>
  </conditionalFormatting>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E23FFB-AF49-4C1E-BB27-BCBFBE669411}">
          <x14:formula1>
            <xm:f>_xlfn.ANCHORARRAY('Hidden Calculation Sheet'!$P$35)</xm:f>
          </x14:formula1>
          <xm:sqref>H7</xm:sqref>
        </x14:dataValidation>
        <x14:dataValidation type="list" allowBlank="1" showInputMessage="1" showErrorMessage="1" xr:uid="{A273A1FF-CADA-4A4B-84FC-682DEF341DD6}">
          <x14:formula1>
            <xm:f>_xlfn.ANCHORARRAY('Hidden Calculation Sheet'!$Q$35)</xm:f>
          </x14:formula1>
          <xm:sqref>C10:C28</xm:sqref>
        </x14:dataValidation>
        <x14:dataValidation type="list" allowBlank="1" showInputMessage="1" showErrorMessage="1" xr:uid="{E630623F-9463-4A66-AE90-53653B78A459}">
          <x14:formula1>
            <xm:f>_xlfn.ANCHORARRAY('Hidden Calculation Sheet'!R35)</xm:f>
          </x14:formula1>
          <xm:sqref>D10:D28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C5D52-B84F-4E01-B7AE-9B71A768E6B0}">
  <sheetPr codeName="Sheet14"/>
  <dimension ref="A1:W114"/>
  <sheetViews>
    <sheetView workbookViewId="0">
      <selection activeCell="R35" sqref="R35"/>
    </sheetView>
  </sheetViews>
  <sheetFormatPr defaultRowHeight="14.45"/>
  <cols>
    <col min="5" max="5" width="13.5703125" bestFit="1" customWidth="1"/>
    <col min="7" max="7" width="13.5703125" bestFit="1" customWidth="1"/>
    <col min="10" max="10" width="13.42578125" customWidth="1"/>
    <col min="11" max="11" width="11" bestFit="1" customWidth="1"/>
    <col min="13" max="13" width="14.85546875" bestFit="1" customWidth="1"/>
    <col min="14" max="14" width="14.5703125" customWidth="1"/>
    <col min="15" max="15" width="11" bestFit="1" customWidth="1"/>
    <col min="16" max="17" width="14.85546875" bestFit="1" customWidth="1"/>
    <col min="18" max="18" width="14" bestFit="1" customWidth="1"/>
    <col min="19" max="19" width="13" bestFit="1" customWidth="1"/>
  </cols>
  <sheetData>
    <row r="1" spans="1:17" s="11" customFormat="1"/>
    <row r="2" spans="1:17" s="11" customFormat="1"/>
    <row r="3" spans="1:17">
      <c r="A3" s="11" t="s">
        <v>137</v>
      </c>
      <c r="B3" s="11" t="s">
        <v>138</v>
      </c>
      <c r="C3" s="11"/>
      <c r="D3" s="11"/>
      <c r="E3" s="94">
        <f ca="1">('FED IMP. CERT FOR PAYMENT'!H14+'FED IMP. CERT FOR PAYMENT'!H15+'FED IMP. CERT FOR PAYMENT'!H16+'FED IMP. CERT FOR PAYMENT'!H17+'FED IMP. CERT FOR PAYMENT'!H18+'FED IMP. CERT FOR PAYMENT'!H19-E7)</f>
        <v>0</v>
      </c>
      <c r="F3" s="11"/>
      <c r="G3" s="11"/>
      <c r="H3" s="11"/>
      <c r="I3" s="11"/>
      <c r="J3" s="11" t="s">
        <v>139</v>
      </c>
      <c r="K3" s="11"/>
      <c r="L3" s="11"/>
      <c r="M3" s="11"/>
      <c r="N3" s="102">
        <f>SUMIF(Administrative!D10:D28,"Auto",Administrative!G10:G28)</f>
        <v>0</v>
      </c>
      <c r="O3" s="11"/>
      <c r="P3" s="11"/>
      <c r="Q3" s="11"/>
    </row>
    <row r="4" spans="1:17" s="11" customFormat="1">
      <c r="A4" s="11" t="s">
        <v>140</v>
      </c>
      <c r="B4" s="11" t="s">
        <v>138</v>
      </c>
      <c r="E4" s="96">
        <f ca="1">('IMP. CERT FOR PAYMENT'!H14+'IMP. CERT FOR PAYMENT'!H15+'IMP. CERT FOR PAYMENT'!H16+'IMP. CERT FOR PAYMENT'!H17+'IMP. CERT FOR PAYMENT'!H18+'IMP. CERT FOR PAYMENT'!H19)</f>
        <v>0</v>
      </c>
      <c r="N4" s="102"/>
    </row>
    <row r="5" spans="1:17" s="11" customFormat="1">
      <c r="E5" s="94">
        <f ca="1">SUM(E3:E4)</f>
        <v>0</v>
      </c>
      <c r="N5" s="102"/>
    </row>
    <row r="6" spans="1:17" s="11" customFormat="1">
      <c r="B6" s="11" t="s">
        <v>141</v>
      </c>
      <c r="E6" s="94">
        <f>SUM('Salaries-Benefits'!C28, Travel!D22, Supplies!B31, Equipment!B31, Contractual!B30, Construction!B31)</f>
        <v>0</v>
      </c>
      <c r="F6" s="98" t="e">
        <f ca="1">E6/E5</f>
        <v>#DIV/0!</v>
      </c>
      <c r="N6" s="102"/>
    </row>
    <row r="7" spans="1:17" s="11" customFormat="1">
      <c r="B7" s="11" t="s">
        <v>142</v>
      </c>
      <c r="E7" s="94">
        <f>SUM('Salaries-Benefits'!C29, Travel!D23, Supplies!B32, Equipment!B32, Contractual!B31, Construction!B32)</f>
        <v>0</v>
      </c>
      <c r="F7" s="98"/>
    </row>
    <row r="8" spans="1:17" s="11" customFormat="1">
      <c r="B8" s="11" t="s">
        <v>143</v>
      </c>
      <c r="E8" s="94">
        <f>SUM('Salaries-Benefits'!C30, Travel!D24, Supplies!B33, Equipment!B33, Contractual!B32, Construction!B33)</f>
        <v>0</v>
      </c>
      <c r="F8" s="98" t="e">
        <f ca="1">E8/E5</f>
        <v>#DIV/0!</v>
      </c>
    </row>
    <row r="9" spans="1:17" s="11" customFormat="1">
      <c r="B9" s="11" t="s">
        <v>144</v>
      </c>
      <c r="E9" s="94">
        <f ca="1">'Salaries-Benefits'!K29+Travel!K23+Supplies!F32+Equipment!F32+Contractual!F31+Construction!F31</f>
        <v>0</v>
      </c>
      <c r="F9" s="98" t="e">
        <f ca="1">E9/E5</f>
        <v>#DIV/0!</v>
      </c>
    </row>
    <row r="10" spans="1:17">
      <c r="A10" s="11"/>
      <c r="B10" s="103" t="s">
        <v>145</v>
      </c>
      <c r="C10" s="22"/>
      <c r="D10" s="22"/>
      <c r="E10" s="104">
        <f>N6+N3</f>
        <v>0</v>
      </c>
      <c r="F10" s="11"/>
      <c r="G10" s="11"/>
      <c r="H10" s="11"/>
      <c r="I10" s="11"/>
      <c r="J10" s="11"/>
      <c r="K10" s="11"/>
      <c r="L10" s="11"/>
      <c r="M10" s="11"/>
      <c r="N10" s="11"/>
      <c r="O10" s="11"/>
      <c r="P10" s="11"/>
      <c r="Q10" s="11"/>
    </row>
    <row r="11" spans="1:17">
      <c r="A11" s="11"/>
      <c r="B11" s="105" t="s">
        <v>146</v>
      </c>
      <c r="C11" s="108"/>
      <c r="D11" s="108"/>
      <c r="E11" s="106"/>
      <c r="F11" s="11"/>
      <c r="G11" s="11"/>
      <c r="H11" s="11"/>
      <c r="I11" s="11"/>
      <c r="J11" s="11"/>
      <c r="K11" s="11"/>
      <c r="L11" s="11"/>
      <c r="M11" s="11"/>
      <c r="N11" s="11"/>
      <c r="O11" s="11"/>
      <c r="P11" s="11"/>
      <c r="Q11" s="97"/>
    </row>
    <row r="12" spans="1:17">
      <c r="A12" s="11"/>
      <c r="B12" s="11"/>
      <c r="C12" s="11"/>
      <c r="D12" s="11"/>
      <c r="E12" s="11"/>
      <c r="F12" s="11"/>
      <c r="G12" s="11"/>
      <c r="H12" s="11"/>
      <c r="I12" s="11"/>
      <c r="J12" s="11"/>
      <c r="K12" s="11"/>
      <c r="L12" s="11"/>
      <c r="M12" s="11"/>
      <c r="N12" s="11"/>
      <c r="O12" s="11"/>
      <c r="P12" s="11"/>
      <c r="Q12" s="94"/>
    </row>
    <row r="13" spans="1:17">
      <c r="A13" s="11"/>
      <c r="B13" s="11"/>
      <c r="C13" s="11"/>
      <c r="D13" s="11"/>
      <c r="E13" s="11"/>
      <c r="F13" s="11"/>
      <c r="G13" s="11"/>
      <c r="H13" s="11"/>
      <c r="I13" s="11"/>
      <c r="J13" s="11"/>
      <c r="K13" s="11"/>
      <c r="L13" s="11"/>
      <c r="M13" s="11"/>
      <c r="N13" s="11"/>
      <c r="O13" s="11"/>
      <c r="P13" s="11"/>
      <c r="Q13" s="101"/>
    </row>
    <row r="14" spans="1:17">
      <c r="A14" s="11"/>
      <c r="B14" s="11"/>
      <c r="C14" s="11"/>
      <c r="D14" s="11"/>
      <c r="E14" s="11"/>
      <c r="F14" s="11"/>
      <c r="G14" s="11"/>
      <c r="H14" s="11"/>
      <c r="I14" s="11"/>
      <c r="J14" s="11"/>
      <c r="K14" s="11"/>
      <c r="L14" s="11"/>
      <c r="M14" s="11"/>
      <c r="N14" s="11"/>
      <c r="O14" s="11"/>
      <c r="P14" s="11"/>
      <c r="Q14" s="95"/>
    </row>
    <row r="16" spans="1:17">
      <c r="A16" s="11"/>
      <c r="B16" s="11"/>
      <c r="C16" s="11"/>
      <c r="D16" s="11"/>
      <c r="E16" s="11"/>
      <c r="F16" s="11"/>
      <c r="G16" s="11"/>
      <c r="H16" s="11"/>
      <c r="I16" s="11"/>
      <c r="J16" s="11" t="s">
        <v>147</v>
      </c>
      <c r="K16" s="11"/>
      <c r="L16" s="11"/>
      <c r="M16" s="11"/>
      <c r="N16" s="11"/>
      <c r="O16" s="11"/>
      <c r="P16" s="11"/>
      <c r="Q16" s="11"/>
    </row>
    <row r="17" spans="10:23">
      <c r="J17" s="11" t="s">
        <v>148</v>
      </c>
      <c r="K17" s="11"/>
      <c r="L17" s="11"/>
      <c r="M17" s="11"/>
      <c r="N17" s="11"/>
      <c r="O17" s="11"/>
      <c r="P17" s="11"/>
      <c r="Q17" s="11"/>
      <c r="R17" s="11"/>
      <c r="S17" s="11"/>
      <c r="T17" s="11"/>
      <c r="U17" s="11"/>
      <c r="V17" s="11"/>
      <c r="W17" s="11"/>
    </row>
    <row r="18" spans="10:23">
      <c r="J18" s="11" t="s">
        <v>149</v>
      </c>
      <c r="K18" s="11"/>
      <c r="L18" s="11"/>
      <c r="M18" s="11"/>
      <c r="N18" s="11"/>
      <c r="O18" s="11"/>
      <c r="P18" s="11"/>
      <c r="Q18" s="11"/>
      <c r="R18" s="11"/>
      <c r="S18" s="11"/>
      <c r="T18" s="11"/>
      <c r="U18" s="11"/>
      <c r="V18" s="11"/>
      <c r="W18" s="11"/>
    </row>
    <row r="19" spans="10:23">
      <c r="J19" s="11" t="s">
        <v>150</v>
      </c>
      <c r="K19" s="11"/>
      <c r="L19" s="11"/>
      <c r="M19" s="11"/>
      <c r="N19" s="11"/>
      <c r="O19" s="11"/>
      <c r="P19" s="11"/>
      <c r="Q19" s="11"/>
      <c r="R19" s="11"/>
      <c r="S19" s="11"/>
      <c r="T19" s="11"/>
      <c r="U19" s="11"/>
      <c r="V19" s="11"/>
      <c r="W19" s="11"/>
    </row>
    <row r="20" spans="10:23">
      <c r="J20" s="11" t="s">
        <v>151</v>
      </c>
      <c r="K20" s="11"/>
      <c r="L20" s="11"/>
      <c r="M20" s="11"/>
      <c r="N20" s="11"/>
      <c r="O20" s="11"/>
      <c r="P20" s="11"/>
      <c r="Q20" s="11"/>
      <c r="R20" s="11"/>
      <c r="S20" s="11"/>
      <c r="T20" s="11"/>
      <c r="U20" s="11"/>
      <c r="V20" s="11"/>
      <c r="W20" s="11"/>
    </row>
    <row r="25" spans="10:23">
      <c r="J25" s="108" t="s">
        <v>152</v>
      </c>
      <c r="K25" s="108" t="s">
        <v>153</v>
      </c>
      <c r="L25" s="11"/>
      <c r="M25" s="11"/>
      <c r="N25" s="11"/>
      <c r="O25" s="108" t="s">
        <v>154</v>
      </c>
      <c r="P25" s="108" t="s">
        <v>155</v>
      </c>
      <c r="Q25" s="108" t="s">
        <v>156</v>
      </c>
      <c r="R25" s="11"/>
      <c r="S25" s="11"/>
      <c r="T25" s="11"/>
      <c r="U25" s="11"/>
      <c r="V25" s="11"/>
      <c r="W25" s="11"/>
    </row>
    <row r="26" spans="10:23">
      <c r="J26" s="11" t="s">
        <v>154</v>
      </c>
      <c r="K26" s="11" t="s">
        <v>154</v>
      </c>
      <c r="L26" s="11"/>
      <c r="M26" s="11"/>
      <c r="N26" s="11"/>
      <c r="O26" s="11" t="s">
        <v>154</v>
      </c>
      <c r="P26" s="11" t="s">
        <v>157</v>
      </c>
      <c r="Q26" s="11" t="s">
        <v>158</v>
      </c>
      <c r="R26" s="11"/>
      <c r="S26" s="11"/>
      <c r="T26" s="11"/>
      <c r="U26" s="11"/>
      <c r="V26" s="11"/>
      <c r="W26" s="11"/>
    </row>
    <row r="27" spans="10:23">
      <c r="J27" s="11" t="s">
        <v>127</v>
      </c>
      <c r="K27" s="11" t="s">
        <v>127</v>
      </c>
      <c r="L27" s="11"/>
      <c r="M27" s="11"/>
      <c r="N27" s="11"/>
      <c r="O27" s="11"/>
      <c r="P27" s="11"/>
      <c r="Q27" s="11" t="s">
        <v>159</v>
      </c>
      <c r="R27" s="11"/>
      <c r="S27" s="11"/>
      <c r="T27" s="11"/>
      <c r="U27" s="11"/>
      <c r="V27" s="11"/>
      <c r="W27" s="11"/>
    </row>
    <row r="28" spans="10:23">
      <c r="J28" s="11" t="s">
        <v>157</v>
      </c>
      <c r="K28" s="11" t="s">
        <v>160</v>
      </c>
      <c r="L28" s="11"/>
      <c r="M28" s="11"/>
      <c r="N28" s="11"/>
      <c r="O28" s="11"/>
      <c r="P28" s="11"/>
      <c r="Q28" s="11" t="s">
        <v>127</v>
      </c>
      <c r="R28" s="11"/>
      <c r="S28" s="11"/>
      <c r="T28" s="11"/>
      <c r="U28" s="11"/>
      <c r="V28" s="11"/>
      <c r="W28" s="11"/>
    </row>
    <row r="31" spans="10:23">
      <c r="J31" s="11"/>
      <c r="K31" s="11"/>
      <c r="L31" s="11"/>
      <c r="M31" s="11"/>
      <c r="N31" s="11"/>
      <c r="O31" s="11"/>
      <c r="P31" s="11"/>
      <c r="Q31" s="11"/>
      <c r="R31" s="11"/>
      <c r="S31" s="11"/>
      <c r="T31" s="11"/>
      <c r="U31" s="11"/>
      <c r="V31" s="148"/>
      <c r="W31" s="11"/>
    </row>
    <row r="32" spans="10:23">
      <c r="J32" s="11"/>
      <c r="K32" s="11"/>
      <c r="L32" s="11"/>
      <c r="M32" s="11"/>
      <c r="N32" s="11"/>
      <c r="O32" s="11"/>
      <c r="P32" s="11"/>
      <c r="Q32" s="11"/>
      <c r="R32" s="11"/>
      <c r="S32" s="11"/>
      <c r="T32" s="11"/>
      <c r="U32" s="11"/>
      <c r="V32" s="11"/>
      <c r="W32" s="11">
        <f>L24</f>
        <v>0</v>
      </c>
    </row>
    <row r="33" spans="12:23">
      <c r="L33" s="11" t="s">
        <v>161</v>
      </c>
      <c r="M33" s="11"/>
      <c r="N33" s="11"/>
      <c r="O33" s="11"/>
      <c r="P33" s="11" t="s">
        <v>162</v>
      </c>
      <c r="Q33" s="11"/>
      <c r="R33" s="11"/>
      <c r="S33" s="11"/>
      <c r="T33" s="11"/>
      <c r="U33" s="11"/>
      <c r="V33" s="11"/>
      <c r="W33" s="11"/>
    </row>
    <row r="34" spans="12:23" ht="15" thickBot="1">
      <c r="L34" s="108" t="s">
        <v>163</v>
      </c>
      <c r="M34" s="108" t="s">
        <v>164</v>
      </c>
      <c r="N34" s="108" t="s">
        <v>165</v>
      </c>
      <c r="O34" s="11"/>
      <c r="P34" s="108" t="s">
        <v>166</v>
      </c>
      <c r="Q34" s="108" t="s">
        <v>164</v>
      </c>
      <c r="R34" s="38" t="s">
        <v>99</v>
      </c>
      <c r="S34" s="11"/>
      <c r="T34" s="11"/>
      <c r="U34" s="11"/>
      <c r="V34" s="11"/>
      <c r="W34" s="11"/>
    </row>
    <row r="35" spans="12:23">
      <c r="L35" s="11" t="s">
        <v>131</v>
      </c>
      <c r="M35" s="11" t="s">
        <v>154</v>
      </c>
      <c r="N35" s="11" t="s">
        <v>154</v>
      </c>
      <c r="O35" s="11"/>
      <c r="P35" s="11" t="str" cm="1">
        <f t="array" ref="P35:P36">_xlfn.UNIQUE(L35:L43)</f>
        <v>Yes</v>
      </c>
      <c r="Q35" s="11" t="str" cm="1">
        <f t="array" ref="Q35:Q37">_xlfn.UNIQUE(_xlfn._xlws.FILTER(M35:M43,L35:L43=Administrative!H7))</f>
        <v>Coordinator</v>
      </c>
      <c r="R35" s="139" t="str" cm="1">
        <f t="array" ref="R35">IFERROR(TRANSPOSE(_xlfn._xlws.FILTER(N35:N43,(L35:L43=Administrative!H7) * (M35:M43=Administrative!C10))),"")</f>
        <v/>
      </c>
      <c r="S35" s="140"/>
      <c r="T35" s="141"/>
      <c r="U35" s="11"/>
      <c r="V35" s="11"/>
      <c r="W35" s="11"/>
    </row>
    <row r="36" spans="12:23">
      <c r="L36" s="11" t="s">
        <v>131</v>
      </c>
      <c r="M36" s="11" t="s">
        <v>155</v>
      </c>
      <c r="N36" s="11" t="s">
        <v>160</v>
      </c>
      <c r="O36" s="11"/>
      <c r="P36" s="11" t="str">
        <v>No</v>
      </c>
      <c r="Q36" s="11" t="str">
        <v>Implementation</v>
      </c>
      <c r="R36" s="142" t="str" cm="1">
        <f t="array" ref="R36">IFERROR(TRANSPOSE(_xlfn._xlws.FILTER(N35:N43,(L35:L43=Administrative!H7) * (M35:M43=Administrative!C11))),"")</f>
        <v/>
      </c>
      <c r="S36" s="143"/>
      <c r="T36" s="144"/>
      <c r="U36" s="11"/>
      <c r="V36" s="11"/>
      <c r="W36" s="11"/>
    </row>
    <row r="37" spans="12:23">
      <c r="L37" s="11" t="s">
        <v>131</v>
      </c>
      <c r="M37" s="11" t="s">
        <v>156</v>
      </c>
      <c r="N37" s="11" t="s">
        <v>160</v>
      </c>
      <c r="O37" s="11"/>
      <c r="P37" s="11"/>
      <c r="Q37" s="11" t="str">
        <v>Federal</v>
      </c>
      <c r="R37" s="142" t="str" cm="1">
        <f t="array" ref="R37">IFERROR(TRANSPOSE(_xlfn._xlws.FILTER(N35:N43,(L35:L43=Administrative!$H$7) * (M35:M43=Administrative!C12))),"")</f>
        <v/>
      </c>
      <c r="S37" s="143"/>
      <c r="T37" s="144"/>
      <c r="U37" s="11"/>
      <c r="V37" s="11"/>
      <c r="W37" s="11"/>
    </row>
    <row r="38" spans="12:23">
      <c r="L38" s="11" t="s">
        <v>131</v>
      </c>
      <c r="M38" s="11" t="s">
        <v>156</v>
      </c>
      <c r="N38" s="11" t="s">
        <v>127</v>
      </c>
      <c r="O38" s="11"/>
      <c r="P38" s="11"/>
      <c r="Q38" s="11"/>
      <c r="R38" s="142" t="str" cm="1">
        <f t="array" ref="R38">IFERROR(TRANSPOSE(_xlfn._xlws.FILTER(N35:N43,(L35:L43=Administrative!$H$7) * (M35:M43=Administrative!C13))),"")</f>
        <v/>
      </c>
      <c r="S38" s="143"/>
      <c r="T38" s="144"/>
      <c r="U38" s="11"/>
      <c r="V38" s="11"/>
      <c r="W38" s="11"/>
    </row>
    <row r="39" spans="12:23">
      <c r="L39" s="11" t="s">
        <v>167</v>
      </c>
      <c r="M39" s="11" t="s">
        <v>154</v>
      </c>
      <c r="N39" s="11" t="s">
        <v>154</v>
      </c>
      <c r="O39" s="11"/>
      <c r="P39" s="11"/>
      <c r="Q39" s="11"/>
      <c r="R39" s="142" t="str" cm="1">
        <f t="array" ref="R39">IFERROR(TRANSPOSE(_xlfn._xlws.FILTER($N$35:$N$43,($L$35:$L$43=Administrative!$H$7) * ($M$35:$M$43=Administrative!C14))),"")</f>
        <v/>
      </c>
      <c r="S39" s="143"/>
      <c r="T39" s="144"/>
      <c r="U39" s="11"/>
      <c r="V39" s="11"/>
      <c r="W39" s="11"/>
    </row>
    <row r="40" spans="12:23">
      <c r="L40" s="11" t="s">
        <v>167</v>
      </c>
      <c r="M40" s="11" t="s">
        <v>155</v>
      </c>
      <c r="N40" s="11" t="s">
        <v>157</v>
      </c>
      <c r="O40" s="11"/>
      <c r="P40" s="11"/>
      <c r="Q40" s="11"/>
      <c r="R40" s="142" t="str" cm="1">
        <f t="array" ref="R40">IFERROR(TRANSPOSE(_xlfn._xlws.FILTER($N$35:$N$43,($L$35:$L$43=Administrative!$H$7) * ($M$35:$M$43=Administrative!C15))),"")</f>
        <v/>
      </c>
      <c r="S40" s="143"/>
      <c r="T40" s="144"/>
      <c r="U40" s="11"/>
      <c r="V40" s="11"/>
      <c r="W40" s="11"/>
    </row>
    <row r="41" spans="12:23">
      <c r="L41" s="11" t="s">
        <v>167</v>
      </c>
      <c r="M41" s="11" t="s">
        <v>156</v>
      </c>
      <c r="N41" s="11" t="s">
        <v>158</v>
      </c>
      <c r="O41" s="11"/>
      <c r="P41" s="11"/>
      <c r="Q41" s="11"/>
      <c r="R41" s="142" t="str" cm="1">
        <f t="array" ref="R41">IFERROR(TRANSPOSE(_xlfn._xlws.FILTER($N$35:$N$43,($L$35:$L$43=Administrative!$H$7) * ($M$35:$M$43=Administrative!C16))),"")</f>
        <v/>
      </c>
      <c r="S41" s="143"/>
      <c r="T41" s="144"/>
      <c r="U41" s="11"/>
      <c r="V41" s="11"/>
      <c r="W41" s="11"/>
    </row>
    <row r="42" spans="12:23">
      <c r="L42" s="11" t="s">
        <v>167</v>
      </c>
      <c r="M42" s="11" t="s">
        <v>156</v>
      </c>
      <c r="N42" s="11" t="s">
        <v>159</v>
      </c>
      <c r="O42" s="11"/>
      <c r="P42" s="11"/>
      <c r="Q42" s="11"/>
      <c r="R42" s="142" t="str" cm="1">
        <f t="array" ref="R42">IFERROR(TRANSPOSE(_xlfn._xlws.FILTER($N$35:$N$43,($L$35:$L$43=Administrative!$H$7) * ($M$35:$M$43=Administrative!C17))),"")</f>
        <v/>
      </c>
      <c r="S42" s="143"/>
      <c r="T42" s="144"/>
      <c r="U42" s="11"/>
      <c r="V42" s="11"/>
      <c r="W42" s="11"/>
    </row>
    <row r="43" spans="12:23">
      <c r="L43" s="11" t="s">
        <v>167</v>
      </c>
      <c r="M43" s="11" t="s">
        <v>156</v>
      </c>
      <c r="N43" s="11" t="s">
        <v>127</v>
      </c>
      <c r="O43" s="11"/>
      <c r="P43" s="11"/>
      <c r="Q43" s="11"/>
      <c r="R43" s="142" t="str" cm="1">
        <f t="array" ref="R43">IFERROR(TRANSPOSE(_xlfn._xlws.FILTER($N$35:$N$43,($L$35:$L$43=Administrative!$H$7) * ($M$35:$M$43=Administrative!C18))),"")</f>
        <v/>
      </c>
      <c r="S43" s="143"/>
      <c r="T43" s="144"/>
      <c r="U43" s="11"/>
      <c r="V43" s="11"/>
      <c r="W43" s="11"/>
    </row>
    <row r="44" spans="12:23">
      <c r="L44" s="11"/>
      <c r="M44" s="11"/>
      <c r="N44" s="11"/>
      <c r="O44" s="11"/>
      <c r="P44" s="11"/>
      <c r="Q44" s="11"/>
      <c r="R44" s="142" t="str" cm="1">
        <f t="array" ref="R44">IFERROR(TRANSPOSE(_xlfn._xlws.FILTER($N$35:$N$43,($L$35:$L$43=Administrative!$H$7) * ($M$35:$M$43=Administrative!C19))),"")</f>
        <v/>
      </c>
      <c r="S44" s="143"/>
      <c r="T44" s="144"/>
      <c r="U44" s="11"/>
      <c r="V44" s="11"/>
      <c r="W44" s="11"/>
    </row>
    <row r="45" spans="12:23">
      <c r="L45" s="11"/>
      <c r="M45" s="11"/>
      <c r="N45" s="11"/>
      <c r="O45" s="11"/>
      <c r="P45" s="11"/>
      <c r="Q45" s="11"/>
      <c r="R45" s="142" t="str" cm="1">
        <f t="array" ref="R45">IFERROR(TRANSPOSE(_xlfn._xlws.FILTER($N$35:$N$43,($L$35:$L$43=Administrative!$H$7) * ($M$35:$M$43=Administrative!C20))),"")</f>
        <v/>
      </c>
      <c r="S45" s="143"/>
      <c r="T45" s="144"/>
      <c r="U45" s="11"/>
      <c r="V45" s="11"/>
      <c r="W45" s="11"/>
    </row>
    <row r="46" spans="12:23">
      <c r="L46" s="11"/>
      <c r="M46" s="11"/>
      <c r="N46" s="11"/>
      <c r="O46" s="11"/>
      <c r="P46" s="11"/>
      <c r="Q46" s="11"/>
      <c r="R46" s="142" t="str" cm="1">
        <f t="array" ref="R46">IFERROR(TRANSPOSE(_xlfn._xlws.FILTER($N$35:$N$43,($L$35:$L$43=Administrative!$H$7) * ($M$35:$M$43=Administrative!C21))),"")</f>
        <v/>
      </c>
      <c r="S46" s="143"/>
      <c r="T46" s="144"/>
      <c r="U46" s="11"/>
      <c r="V46" s="11"/>
      <c r="W46" s="11"/>
    </row>
    <row r="47" spans="12:23">
      <c r="L47" s="11"/>
      <c r="M47" s="11"/>
      <c r="N47" s="11"/>
      <c r="O47" s="11"/>
      <c r="P47" s="11"/>
      <c r="Q47" s="11"/>
      <c r="R47" s="142" t="str" cm="1">
        <f t="array" ref="R47">IFERROR(TRANSPOSE(_xlfn._xlws.FILTER($N$35:$N$43,($L$35:$L$43=Administrative!$H$7) * ($M$35:$M$43=Administrative!C22))),"")</f>
        <v/>
      </c>
      <c r="S47" s="143"/>
      <c r="T47" s="144"/>
      <c r="U47" s="11"/>
      <c r="V47" s="11"/>
      <c r="W47" s="11"/>
    </row>
    <row r="48" spans="12:23">
      <c r="L48" s="11"/>
      <c r="M48" s="11"/>
      <c r="N48" s="11"/>
      <c r="O48" s="11"/>
      <c r="P48" s="11"/>
      <c r="Q48" s="11"/>
      <c r="R48" s="142" t="str" cm="1">
        <f t="array" ref="R48">IFERROR(TRANSPOSE(_xlfn._xlws.FILTER($N$35:$N$43,($L$35:$L$43=Administrative!$H$7) * ($M$35:$M$43=Administrative!C23))),"")</f>
        <v/>
      </c>
      <c r="S48" s="143"/>
      <c r="T48" s="144"/>
      <c r="U48" s="11"/>
      <c r="V48" s="11"/>
      <c r="W48" s="11"/>
    </row>
    <row r="49" spans="18:20">
      <c r="R49" s="142" t="str" cm="1">
        <f t="array" ref="R49">IFERROR(TRANSPOSE(_xlfn._xlws.FILTER($N$35:$N$43,($L$35:$L$43=Administrative!$H$7) * ($M$35:$M$43=Administrative!C24))),"")</f>
        <v/>
      </c>
      <c r="S49" s="143"/>
      <c r="T49" s="144"/>
    </row>
    <row r="50" spans="18:20">
      <c r="R50" s="142" t="str" cm="1">
        <f t="array" ref="R50">IFERROR(TRANSPOSE(_xlfn._xlws.FILTER($N$35:$N$43,($L$35:$L$43=Administrative!$H$7) * ($M$35:$M$43=Administrative!C25))),"")</f>
        <v/>
      </c>
      <c r="S50" s="143"/>
      <c r="T50" s="144"/>
    </row>
    <row r="51" spans="18:20">
      <c r="R51" s="142" t="str" cm="1">
        <f t="array" ref="R51">IFERROR(TRANSPOSE(_xlfn._xlws.FILTER($N$35:$N$43,($L$35:$L$43=Administrative!$H$7) * ($M$35:$M$43=Administrative!C26))),"")</f>
        <v/>
      </c>
      <c r="S51" s="143"/>
      <c r="T51" s="144"/>
    </row>
    <row r="52" spans="18:20">
      <c r="R52" s="142" t="str" cm="1">
        <f t="array" ref="R52">IFERROR(TRANSPOSE(_xlfn._xlws.FILTER($N$35:$N$43,($L$35:$L$43=Administrative!$H$7) * ($M$35:$M$43=Administrative!C27))),"")</f>
        <v/>
      </c>
      <c r="S52" s="143"/>
      <c r="T52" s="144"/>
    </row>
    <row r="53" spans="18:20">
      <c r="R53" s="142" t="str" cm="1">
        <f t="array" ref="R53">IFERROR(TRANSPOSE(_xlfn._xlws.FILTER($N$35:$N$43,($L$35:$L$43=Administrative!$H$7) * ($M$35:$M$43=Administrative!C28))),"")</f>
        <v/>
      </c>
      <c r="S53" s="143"/>
      <c r="T53" s="144"/>
    </row>
    <row r="54" spans="18:20">
      <c r="R54" s="142" t="str" cm="1">
        <f t="array" ref="R54">IFERROR(TRANSPOSE(_xlfn._xlws.FILTER($N$35:$N$43,($L$35:$L$43=Administrative!$H$7) * ($M$35:$M$43=Administrative!C29))),"")</f>
        <v/>
      </c>
      <c r="S54" s="143"/>
      <c r="T54" s="144"/>
    </row>
    <row r="55" spans="18:20">
      <c r="R55" s="142" t="str" cm="1">
        <f t="array" aca="1" ref="R55" ca="1">IFERROR(TRANSPOSE(_xlfn._xlws.FILTER($N$35:$N$43,($L$35:$L$43=Administrative!$H$7) * ($M$35:$M$43=Administrative!C30))),"")</f>
        <v/>
      </c>
      <c r="S55" s="143"/>
      <c r="T55" s="144"/>
    </row>
    <row r="56" spans="18:20">
      <c r="R56" s="142" t="str" cm="1">
        <f t="array" ref="R56">IFERROR(TRANSPOSE(_xlfn._xlws.FILTER($N$35:$N$43,($L$35:$L$43=Administrative!$H$7) * ($M$35:$M$43=Administrative!C31))),"")</f>
        <v/>
      </c>
      <c r="S56" s="143"/>
      <c r="T56" s="144"/>
    </row>
    <row r="57" spans="18:20">
      <c r="R57" s="142" t="str" cm="1">
        <f t="array" aca="1" ref="R57" ca="1">IFERROR(TRANSPOSE(_xlfn._xlws.FILTER($N$35:$N$43,($L$35:$L$43=Administrative!$H$7) * ($M$35:$M$43=Administrative!C32))),"")</f>
        <v/>
      </c>
      <c r="S57" s="143"/>
      <c r="T57" s="144"/>
    </row>
    <row r="58" spans="18:20">
      <c r="R58" s="142" t="str" cm="1">
        <f t="array" aca="1" ref="R58" ca="1">IFERROR(TRANSPOSE(_xlfn._xlws.FILTER($N$35:$N$43,($L$35:$L$43=Administrative!$H$7) * ($M$35:$M$43=Administrative!C33))),"")</f>
        <v/>
      </c>
      <c r="S58" s="143"/>
      <c r="T58" s="144"/>
    </row>
    <row r="59" spans="18:20">
      <c r="R59" s="142" t="str" cm="1">
        <f t="array" ref="R59">IFERROR(TRANSPOSE(_xlfn._xlws.FILTER($N$35:$N$43,($L$35:$L$43=Administrative!$H$7) * ($M$35:$M$43=Administrative!C34))),"")</f>
        <v/>
      </c>
      <c r="S59" s="143"/>
      <c r="T59" s="144"/>
    </row>
    <row r="60" spans="18:20">
      <c r="R60" s="142" t="str" cm="1">
        <f t="array" ref="R60">IFERROR(TRANSPOSE(_xlfn._xlws.FILTER($N$35:$N$43,($L$35:$L$43=Administrative!$H$7) * ($M$35:$M$43=Administrative!C35))),"")</f>
        <v/>
      </c>
      <c r="S60" s="143"/>
      <c r="T60" s="144"/>
    </row>
    <row r="61" spans="18:20">
      <c r="R61" s="142" t="str" cm="1">
        <f t="array" ref="R61">IFERROR(TRANSPOSE(_xlfn._xlws.FILTER($N$35:$N$43,($L$35:$L$43=Administrative!$H$7) * ($M$35:$M$43=Administrative!C36))),"")</f>
        <v/>
      </c>
      <c r="S61" s="143"/>
      <c r="T61" s="144"/>
    </row>
    <row r="62" spans="18:20">
      <c r="R62" s="142" t="str" cm="1">
        <f t="array" ref="R62">IFERROR(TRANSPOSE(_xlfn._xlws.FILTER($N$35:$N$43,($L$35:$L$43=Administrative!$H$7) * ($M$35:$M$43=Administrative!C37))),"")</f>
        <v/>
      </c>
      <c r="S62" s="143"/>
      <c r="T62" s="144"/>
    </row>
    <row r="63" spans="18:20">
      <c r="R63" s="142" t="str" cm="1">
        <f t="array" ref="R63">IFERROR(TRANSPOSE(_xlfn._xlws.FILTER($N$35:$N$43,($L$35:$L$43=Administrative!$H$7) * ($M$35:$M$43=Administrative!C38))),"")</f>
        <v/>
      </c>
      <c r="S63" s="143"/>
      <c r="T63" s="144"/>
    </row>
    <row r="64" spans="18:20">
      <c r="R64" s="142" t="str" cm="1">
        <f t="array" ref="R64">IFERROR(TRANSPOSE(_xlfn._xlws.FILTER($N$35:$N$43,($L$35:$L$43=Administrative!$H$7) * ($M$35:$M$43=Administrative!C39))),"")</f>
        <v/>
      </c>
      <c r="S64" s="143"/>
      <c r="T64" s="144"/>
    </row>
    <row r="65" spans="18:20">
      <c r="R65" s="142" t="str" cm="1">
        <f t="array" ref="R65">IFERROR(TRANSPOSE(_xlfn._xlws.FILTER($N$35:$N$43,($L$35:$L$43=Administrative!$H$7) * ($M$35:$M$43=Administrative!C40))),"")</f>
        <v/>
      </c>
      <c r="S65" s="143"/>
      <c r="T65" s="144"/>
    </row>
    <row r="66" spans="18:20">
      <c r="R66" s="142" t="str" cm="1">
        <f t="array" ref="R66">IFERROR(TRANSPOSE(_xlfn._xlws.FILTER($N$35:$N$43,($L$35:$L$43=Administrative!$H$7) * ($M$35:$M$43=Administrative!C41))),"")</f>
        <v/>
      </c>
      <c r="S66" s="143"/>
      <c r="T66" s="144"/>
    </row>
    <row r="67" spans="18:20">
      <c r="R67" s="142" t="str" cm="1">
        <f t="array" ref="R67">IFERROR(TRANSPOSE(_xlfn._xlws.FILTER($N$35:$N$43,($L$35:$L$43=Administrative!$H$7) * ($M$35:$M$43=Administrative!C42))),"")</f>
        <v/>
      </c>
      <c r="S67" s="143"/>
      <c r="T67" s="144"/>
    </row>
    <row r="68" spans="18:20">
      <c r="R68" s="142" t="str" cm="1">
        <f t="array" ref="R68">IFERROR(TRANSPOSE(_xlfn._xlws.FILTER($N$35:$N$43,($L$35:$L$43=Administrative!$H$7) * ($M$35:$M$43=Administrative!C43))),"")</f>
        <v/>
      </c>
      <c r="S68" s="143"/>
      <c r="T68" s="144"/>
    </row>
    <row r="69" spans="18:20">
      <c r="R69" s="142" t="str" cm="1">
        <f t="array" ref="R69">IFERROR(TRANSPOSE(_xlfn._xlws.FILTER($N$35:$N$43,($L$35:$L$43=Administrative!$H$7) * ($M$35:$M$43=Administrative!C44))),"")</f>
        <v/>
      </c>
      <c r="S69" s="143"/>
      <c r="T69" s="144"/>
    </row>
    <row r="70" spans="18:20">
      <c r="R70" s="142" t="str" cm="1">
        <f t="array" ref="R70">IFERROR(TRANSPOSE(_xlfn._xlws.FILTER($N$35:$N$43,($L$35:$L$43=Administrative!$H$7) * ($M$35:$M$43=Administrative!C45))),"")</f>
        <v/>
      </c>
      <c r="S70" s="143"/>
      <c r="T70" s="144"/>
    </row>
    <row r="71" spans="18:20">
      <c r="R71" s="142" t="str" cm="1">
        <f t="array" ref="R71">IFERROR(TRANSPOSE(_xlfn._xlws.FILTER($N$35:$N$43,($L$35:$L$43=Administrative!$H$7) * ($M$35:$M$43=Administrative!C46))),"")</f>
        <v/>
      </c>
      <c r="S71" s="143"/>
      <c r="T71" s="144"/>
    </row>
    <row r="72" spans="18:20">
      <c r="R72" s="142" t="str" cm="1">
        <f t="array" ref="R72">IFERROR(TRANSPOSE(_xlfn._xlws.FILTER($N$35:$N$43,($L$35:$L$43=Administrative!$H$7) * ($M$35:$M$43=Administrative!C47))),"")</f>
        <v/>
      </c>
      <c r="S72" s="143"/>
      <c r="T72" s="144"/>
    </row>
    <row r="73" spans="18:20">
      <c r="R73" s="142" t="str" cm="1">
        <f t="array" ref="R73">IFERROR(TRANSPOSE(_xlfn._xlws.FILTER($N$35:$N$43,($L$35:$L$43=Administrative!$H$7) * ($M$35:$M$43=Administrative!C48))),"")</f>
        <v/>
      </c>
      <c r="S73" s="143"/>
      <c r="T73" s="144"/>
    </row>
    <row r="74" spans="18:20">
      <c r="R74" s="142" t="str" cm="1">
        <f t="array" ref="R74">IFERROR(TRANSPOSE(_xlfn._xlws.FILTER($N$35:$N$43,($L$35:$L$43=Administrative!$H$7) * ($M$35:$M$43=Administrative!C49))),"")</f>
        <v/>
      </c>
      <c r="S74" s="143"/>
      <c r="T74" s="144"/>
    </row>
    <row r="75" spans="18:20">
      <c r="R75" s="142" t="str" cm="1">
        <f t="array" ref="R75">IFERROR(TRANSPOSE(_xlfn._xlws.FILTER($N$35:$N$43,($L$35:$L$43=Administrative!$H$7) * ($M$35:$M$43=Administrative!C50))),"")</f>
        <v/>
      </c>
      <c r="S75" s="143"/>
      <c r="T75" s="144"/>
    </row>
    <row r="76" spans="18:20">
      <c r="R76" s="142" t="str" cm="1">
        <f t="array" ref="R76">IFERROR(TRANSPOSE(_xlfn._xlws.FILTER($N$35:$N$43,($L$35:$L$43=Administrative!$H$7) * ($M$35:$M$43=Administrative!C51))),"")</f>
        <v/>
      </c>
      <c r="S76" s="143"/>
      <c r="T76" s="144"/>
    </row>
    <row r="77" spans="18:20">
      <c r="R77" s="142" t="str" cm="1">
        <f t="array" ref="R77">IFERROR(TRANSPOSE(_xlfn._xlws.FILTER($N$35:$N$43,($L$35:$L$43=Administrative!$H$7) * ($M$35:$M$43=Administrative!C52))),"")</f>
        <v/>
      </c>
      <c r="S77" s="143"/>
      <c r="T77" s="144"/>
    </row>
    <row r="78" spans="18:20">
      <c r="R78" s="142" t="str" cm="1">
        <f t="array" ref="R78">IFERROR(TRANSPOSE(_xlfn._xlws.FILTER($N$35:$N$43,($L$35:$L$43=Administrative!$H$7) * ($M$35:$M$43=Administrative!C53))),"")</f>
        <v/>
      </c>
      <c r="S78" s="143"/>
      <c r="T78" s="144"/>
    </row>
    <row r="79" spans="18:20">
      <c r="R79" s="142" t="str" cm="1">
        <f t="array" ref="R79">IFERROR(TRANSPOSE(_xlfn._xlws.FILTER($N$35:$N$43,($L$35:$L$43=Administrative!$H$7) * ($M$35:$M$43=Administrative!C54))),"")</f>
        <v/>
      </c>
      <c r="S79" s="143"/>
      <c r="T79" s="144"/>
    </row>
    <row r="80" spans="18:20">
      <c r="R80" s="142" t="str" cm="1">
        <f t="array" ref="R80">IFERROR(TRANSPOSE(_xlfn._xlws.FILTER($N$35:$N$43,($L$35:$L$43=Administrative!$H$7) * ($M$35:$M$43=Administrative!C55))),"")</f>
        <v/>
      </c>
      <c r="S80" s="143"/>
      <c r="T80" s="144"/>
    </row>
    <row r="81" spans="18:20">
      <c r="R81" s="142" t="str" cm="1">
        <f t="array" ref="R81">IFERROR(TRANSPOSE(_xlfn._xlws.FILTER($N$35:$N$43,($L$35:$L$43=Administrative!$H$7) * ($M$35:$M$43=Administrative!C56))),"")</f>
        <v/>
      </c>
      <c r="S81" s="143"/>
      <c r="T81" s="144"/>
    </row>
    <row r="82" spans="18:20">
      <c r="R82" s="142" t="str" cm="1">
        <f t="array" ref="R82">IFERROR(TRANSPOSE(_xlfn._xlws.FILTER($N$35:$N$43,($L$35:$L$43=Administrative!$H$7) * ($M$35:$M$43=Administrative!C57))),"")</f>
        <v/>
      </c>
      <c r="S82" s="143"/>
      <c r="T82" s="144"/>
    </row>
    <row r="83" spans="18:20">
      <c r="R83" s="142" t="str" cm="1">
        <f t="array" ref="R83">IFERROR(TRANSPOSE(_xlfn._xlws.FILTER($N$35:$N$43,($L$35:$L$43=Administrative!$H$7) * ($M$35:$M$43=Administrative!C58))),"")</f>
        <v/>
      </c>
      <c r="S83" s="143"/>
      <c r="T83" s="144"/>
    </row>
    <row r="84" spans="18:20">
      <c r="R84" s="142" t="str" cm="1">
        <f t="array" ref="R84">IFERROR(TRANSPOSE(_xlfn._xlws.FILTER($N$35:$N$43,($L$35:$L$43=Administrative!$H$7) * ($M$35:$M$43=Administrative!C59))),"")</f>
        <v/>
      </c>
      <c r="S84" s="143"/>
      <c r="T84" s="144"/>
    </row>
    <row r="85" spans="18:20">
      <c r="R85" s="142" t="str" cm="1">
        <f t="array" ref="R85">IFERROR(TRANSPOSE(_xlfn._xlws.FILTER($N$35:$N$43,($L$35:$L$43=Administrative!$H$7) * ($M$35:$M$43=Administrative!C60))),"")</f>
        <v/>
      </c>
      <c r="S85" s="143"/>
      <c r="T85" s="144"/>
    </row>
    <row r="86" spans="18:20">
      <c r="R86" s="142" t="str" cm="1">
        <f t="array" ref="R86">IFERROR(TRANSPOSE(_xlfn._xlws.FILTER($N$35:$N$43,($L$35:$L$43=Administrative!$H$7) * ($M$35:$M$43=Administrative!C61))),"")</f>
        <v/>
      </c>
      <c r="S86" s="143"/>
      <c r="T86" s="144"/>
    </row>
    <row r="87" spans="18:20">
      <c r="R87" s="142" t="str" cm="1">
        <f t="array" ref="R87">IFERROR(TRANSPOSE(_xlfn._xlws.FILTER($N$35:$N$43,($L$35:$L$43=Administrative!$H$7) * ($M$35:$M$43=Administrative!C62))),"")</f>
        <v/>
      </c>
      <c r="S87" s="143"/>
      <c r="T87" s="144"/>
    </row>
    <row r="88" spans="18:20">
      <c r="R88" s="142" t="str" cm="1">
        <f t="array" ref="R88">IFERROR(TRANSPOSE(_xlfn._xlws.FILTER($N$35:$N$43,($L$35:$L$43=Administrative!$H$7) * ($M$35:$M$43=Administrative!C63))),"")</f>
        <v/>
      </c>
      <c r="S88" s="143"/>
      <c r="T88" s="144"/>
    </row>
    <row r="89" spans="18:20">
      <c r="R89" s="142" t="str" cm="1">
        <f t="array" ref="R89">IFERROR(TRANSPOSE(_xlfn._xlws.FILTER($N$35:$N$43,($L$35:$L$43=Administrative!$H$7) * ($M$35:$M$43=Administrative!C64))),"")</f>
        <v/>
      </c>
      <c r="S89" s="143"/>
      <c r="T89" s="144"/>
    </row>
    <row r="90" spans="18:20">
      <c r="R90" s="142" t="str" cm="1">
        <f t="array" ref="R90">IFERROR(TRANSPOSE(_xlfn._xlws.FILTER($N$35:$N$43,($L$35:$L$43=Administrative!$H$7) * ($M$35:$M$43=Administrative!C65))),"")</f>
        <v/>
      </c>
      <c r="S90" s="143"/>
      <c r="T90" s="144"/>
    </row>
    <row r="91" spans="18:20">
      <c r="R91" s="142" t="str" cm="1">
        <f t="array" ref="R91">IFERROR(TRANSPOSE(_xlfn._xlws.FILTER($N$35:$N$43,($L$35:$L$43=Administrative!$H$7) * ($M$35:$M$43=Administrative!C66))),"")</f>
        <v/>
      </c>
      <c r="S91" s="143"/>
      <c r="T91" s="144"/>
    </row>
    <row r="92" spans="18:20">
      <c r="R92" s="142" t="str" cm="1">
        <f t="array" ref="R92">IFERROR(TRANSPOSE(_xlfn._xlws.FILTER($N$35:$N$43,($L$35:$L$43=Administrative!$H$7) * ($M$35:$M$43=Administrative!C67))),"")</f>
        <v/>
      </c>
      <c r="S92" s="143"/>
      <c r="T92" s="144"/>
    </row>
    <row r="93" spans="18:20">
      <c r="R93" s="142" t="str" cm="1">
        <f t="array" ref="R93">IFERROR(TRANSPOSE(_xlfn._xlws.FILTER($N$35:$N$43,($L$35:$L$43=Administrative!$H$7) * ($M$35:$M$43=Administrative!C68))),"")</f>
        <v/>
      </c>
      <c r="S93" s="143"/>
      <c r="T93" s="144"/>
    </row>
    <row r="94" spans="18:20">
      <c r="R94" s="142" t="str" cm="1">
        <f t="array" ref="R94">IFERROR(TRANSPOSE(_xlfn._xlws.FILTER($N$35:$N$43,($L$35:$L$43=Administrative!$H$7) * ($M$35:$M$43=Administrative!C69))),"")</f>
        <v/>
      </c>
      <c r="S94" s="143"/>
      <c r="T94" s="144"/>
    </row>
    <row r="95" spans="18:20">
      <c r="R95" s="142" t="str" cm="1">
        <f t="array" ref="R95">IFERROR(TRANSPOSE(_xlfn._xlws.FILTER($N$35:$N$43,($L$35:$L$43=Administrative!$H$7) * ($M$35:$M$43=Administrative!C70))),"")</f>
        <v/>
      </c>
      <c r="S95" s="143"/>
      <c r="T95" s="144"/>
    </row>
    <row r="96" spans="18:20">
      <c r="R96" s="142" t="str" cm="1">
        <f t="array" ref="R96">IFERROR(TRANSPOSE(_xlfn._xlws.FILTER($N$35:$N$43,($L$35:$L$43=Administrative!$H$7) * ($M$35:$M$43=Administrative!C71))),"")</f>
        <v/>
      </c>
      <c r="S96" s="143"/>
      <c r="T96" s="144"/>
    </row>
    <row r="97" spans="18:20">
      <c r="R97" s="142" t="str" cm="1">
        <f t="array" ref="R97">IFERROR(TRANSPOSE(_xlfn._xlws.FILTER($N$35:$N$43,($L$35:$L$43=Administrative!$H$7) * ($M$35:$M$43=Administrative!C72))),"")</f>
        <v/>
      </c>
      <c r="S97" s="143"/>
      <c r="T97" s="144"/>
    </row>
    <row r="98" spans="18:20">
      <c r="R98" s="142" t="str" cm="1">
        <f t="array" ref="R98">IFERROR(TRANSPOSE(_xlfn._xlws.FILTER($N$35:$N$43,($L$35:$L$43=Administrative!$H$7) * ($M$35:$M$43=Administrative!C73))),"")</f>
        <v/>
      </c>
      <c r="S98" s="143"/>
      <c r="T98" s="144"/>
    </row>
    <row r="99" spans="18:20">
      <c r="R99" s="142" t="str" cm="1">
        <f t="array" ref="R99">IFERROR(TRANSPOSE(_xlfn._xlws.FILTER($N$35:$N$43,($L$35:$L$43=Administrative!$H$7) * ($M$35:$M$43=Administrative!C74))),"")</f>
        <v/>
      </c>
      <c r="S99" s="143"/>
      <c r="T99" s="144"/>
    </row>
    <row r="100" spans="18:20">
      <c r="R100" s="142" t="str" cm="1">
        <f t="array" ref="R100">IFERROR(TRANSPOSE(_xlfn._xlws.FILTER($N$35:$N$43,($L$35:$L$43=Administrative!$H$7) * ($M$35:$M$43=Administrative!C75))),"")</f>
        <v/>
      </c>
      <c r="S100" s="143"/>
      <c r="T100" s="144"/>
    </row>
    <row r="101" spans="18:20">
      <c r="R101" s="142" t="str" cm="1">
        <f t="array" ref="R101">IFERROR(TRANSPOSE(_xlfn._xlws.FILTER($N$35:$N$43,($L$35:$L$43=Administrative!$H$7) * ($M$35:$M$43=Administrative!C76))),"")</f>
        <v/>
      </c>
      <c r="S101" s="143"/>
      <c r="T101" s="144"/>
    </row>
    <row r="102" spans="18:20">
      <c r="R102" s="142" t="str" cm="1">
        <f t="array" ref="R102">IFERROR(TRANSPOSE(_xlfn._xlws.FILTER($N$35:$N$43,($L$35:$L$43=Administrative!$H$7) * ($M$35:$M$43=Administrative!C77))),"")</f>
        <v/>
      </c>
      <c r="S102" s="143"/>
      <c r="T102" s="144"/>
    </row>
    <row r="103" spans="18:20">
      <c r="R103" s="142" t="str" cm="1">
        <f t="array" ref="R103">IFERROR(TRANSPOSE(_xlfn._xlws.FILTER($N$35:$N$43,($L$35:$L$43=Administrative!$H$7) * ($M$35:$M$43=Administrative!C78))),"")</f>
        <v/>
      </c>
      <c r="S103" s="143"/>
      <c r="T103" s="144"/>
    </row>
    <row r="104" spans="18:20">
      <c r="R104" s="142" t="str" cm="1">
        <f t="array" ref="R104">IFERROR(TRANSPOSE(_xlfn._xlws.FILTER($N$35:$N$43,($L$35:$L$43=Administrative!$H$7) * ($M$35:$M$43=Administrative!C79))),"")</f>
        <v/>
      </c>
      <c r="S104" s="143"/>
      <c r="T104" s="144"/>
    </row>
    <row r="105" spans="18:20">
      <c r="R105" s="142" t="str" cm="1">
        <f t="array" ref="R105">IFERROR(TRANSPOSE(_xlfn._xlws.FILTER($N$35:$N$43,($L$35:$L$43=Administrative!$H$7) * ($M$35:$M$43=Administrative!C80))),"")</f>
        <v/>
      </c>
      <c r="S105" s="143"/>
      <c r="T105" s="144"/>
    </row>
    <row r="106" spans="18:20">
      <c r="R106" s="142" t="str" cm="1">
        <f t="array" ref="R106">IFERROR(TRANSPOSE(_xlfn._xlws.FILTER($N$35:$N$43,($L$35:$L$43=Administrative!$H$7) * ($M$35:$M$43=Administrative!C81))),"")</f>
        <v/>
      </c>
      <c r="S106" s="143"/>
      <c r="T106" s="144"/>
    </row>
    <row r="107" spans="18:20">
      <c r="R107" s="142" t="str" cm="1">
        <f t="array" ref="R107">IFERROR(TRANSPOSE(_xlfn._xlws.FILTER($N$35:$N$43,($L$35:$L$43=Administrative!$H$7) * ($M$35:$M$43=Administrative!C82))),"")</f>
        <v/>
      </c>
      <c r="S107" s="143"/>
      <c r="T107" s="144"/>
    </row>
    <row r="108" spans="18:20">
      <c r="R108" s="142" t="str" cm="1">
        <f t="array" ref="R108">IFERROR(TRANSPOSE(_xlfn._xlws.FILTER($N$35:$N$43,($L$35:$L$43=Administrative!$H$7) * ($M$35:$M$43=Administrative!C83))),"")</f>
        <v/>
      </c>
      <c r="S108" s="143"/>
      <c r="T108" s="144"/>
    </row>
    <row r="109" spans="18:20">
      <c r="R109" s="142" t="str" cm="1">
        <f t="array" ref="R109">IFERROR(TRANSPOSE(_xlfn._xlws.FILTER($N$35:$N$43,($L$35:$L$43=Administrative!$H$7) * ($M$35:$M$43=Administrative!C84))),"")</f>
        <v/>
      </c>
      <c r="S109" s="143"/>
      <c r="T109" s="144"/>
    </row>
    <row r="110" spans="18:20">
      <c r="R110" s="142" t="str" cm="1">
        <f t="array" ref="R110">IFERROR(TRANSPOSE(_xlfn._xlws.FILTER($N$35:$N$43,($L$35:$L$43=Administrative!$H$7) * ($M$35:$M$43=Administrative!C85))),"")</f>
        <v/>
      </c>
      <c r="S110" s="143"/>
      <c r="T110" s="144"/>
    </row>
    <row r="111" spans="18:20">
      <c r="R111" s="142" t="str" cm="1">
        <f t="array" ref="R111">IFERROR(TRANSPOSE(_xlfn._xlws.FILTER($N$35:$N$43,($L$35:$L$43=Administrative!$H$7) * ($M$35:$M$43=Administrative!C86))),"")</f>
        <v/>
      </c>
      <c r="S111" s="143"/>
      <c r="T111" s="144"/>
    </row>
    <row r="112" spans="18:20">
      <c r="R112" s="142" t="str" cm="1">
        <f t="array" ref="R112">IFERROR(TRANSPOSE(_xlfn._xlws.FILTER($N$35:$N$43,($L$35:$L$43=Administrative!$H$7) * ($M$35:$M$43=Administrative!C87))),"")</f>
        <v/>
      </c>
      <c r="S112" s="143"/>
      <c r="T112" s="144"/>
    </row>
    <row r="113" spans="18:20">
      <c r="R113" s="142" t="str" cm="1">
        <f t="array" ref="R113">IFERROR(TRANSPOSE(_xlfn._xlws.FILTER($N$35:$N$43,($L$35:$L$43=Administrative!$H$7) * ($M$35:$M$43=Administrative!C88))),"")</f>
        <v/>
      </c>
      <c r="S113" s="143"/>
      <c r="T113" s="144"/>
    </row>
    <row r="114" spans="18:20" ht="15" thickBot="1">
      <c r="R114" s="145" t="str" cm="1">
        <f t="array" ref="R114">IFERROR(TRANSPOSE(_xlfn._xlws.FILTER($N$35:$N$43,($L$35:$L$43=Administrative!$H$7) * ($M$35:$M$43=Administrative!C89))),"")</f>
        <v/>
      </c>
      <c r="S114" s="146"/>
      <c r="T114" s="147"/>
    </row>
  </sheetData>
  <sheetProtection sheet="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5B7FE-201C-47F9-B781-CC5A2804E734}">
  <sheetPr codeName="Sheet2"/>
  <dimension ref="A1:M23"/>
  <sheetViews>
    <sheetView zoomScale="115" zoomScaleNormal="115" workbookViewId="0">
      <selection activeCell="F6" sqref="F6:J6"/>
    </sheetView>
  </sheetViews>
  <sheetFormatPr defaultRowHeight="14.45"/>
  <cols>
    <col min="1" max="1" width="8.7109375" customWidth="1"/>
    <col min="10" max="10" width="8.42578125" customWidth="1"/>
  </cols>
  <sheetData>
    <row r="1" spans="1:13" s="11" customFormat="1"/>
    <row r="2" spans="1:13" s="11" customFormat="1"/>
    <row r="3" spans="1:13" s="11" customFormat="1" ht="15.6">
      <c r="A3" s="179" t="s">
        <v>23</v>
      </c>
      <c r="B3" s="179"/>
      <c r="C3" s="179"/>
      <c r="D3" s="179"/>
      <c r="E3" s="179"/>
      <c r="F3" s="179"/>
      <c r="G3" s="179"/>
      <c r="H3" s="179"/>
      <c r="I3" s="179"/>
      <c r="J3" s="179"/>
      <c r="K3" s="132"/>
      <c r="L3" s="132"/>
      <c r="M3" s="132"/>
    </row>
    <row r="4" spans="1:13" s="11" customFormat="1">
      <c r="A4" s="180" t="s">
        <v>24</v>
      </c>
      <c r="B4" s="180"/>
      <c r="C4" s="180"/>
      <c r="D4" s="180"/>
      <c r="E4" s="180"/>
      <c r="F4" s="180"/>
      <c r="G4" s="180"/>
      <c r="H4" s="180"/>
      <c r="I4" s="180"/>
      <c r="J4" s="180"/>
      <c r="K4" s="133"/>
      <c r="L4" s="133"/>
      <c r="M4" s="133"/>
    </row>
    <row r="6" spans="1:13" ht="27.95" customHeight="1">
      <c r="A6" s="181" t="s">
        <v>25</v>
      </c>
      <c r="B6" s="181"/>
      <c r="C6" s="181"/>
      <c r="D6" s="181"/>
      <c r="E6" s="181"/>
      <c r="F6" s="178"/>
      <c r="G6" s="178"/>
      <c r="H6" s="178"/>
      <c r="I6" s="178"/>
      <c r="J6" s="178"/>
      <c r="K6" s="129"/>
      <c r="L6" s="129"/>
      <c r="M6" s="129"/>
    </row>
    <row r="7" spans="1:13">
      <c r="A7" s="182" t="s">
        <v>26</v>
      </c>
      <c r="B7" s="182"/>
      <c r="C7" s="182"/>
      <c r="D7" s="182"/>
      <c r="E7" s="182"/>
      <c r="F7" s="192"/>
      <c r="G7" s="192"/>
      <c r="H7" s="192"/>
      <c r="I7" s="192"/>
      <c r="J7" s="192"/>
      <c r="K7" s="129"/>
      <c r="L7" s="129"/>
      <c r="M7" s="129"/>
    </row>
    <row r="8" spans="1:13" s="11" customFormat="1">
      <c r="A8" s="195" t="s">
        <v>27</v>
      </c>
      <c r="B8" s="196"/>
      <c r="C8" s="196"/>
      <c r="D8" s="196"/>
      <c r="E8" s="197"/>
      <c r="F8" s="192"/>
      <c r="G8" s="192"/>
      <c r="H8" s="192"/>
      <c r="I8" s="192"/>
      <c r="J8" s="192"/>
      <c r="K8" s="129"/>
      <c r="L8" s="129"/>
      <c r="M8" s="129"/>
    </row>
    <row r="9" spans="1:13" ht="29.1" customHeight="1">
      <c r="A9" s="181" t="s">
        <v>28</v>
      </c>
      <c r="B9" s="181"/>
      <c r="C9" s="181"/>
      <c r="D9" s="181"/>
      <c r="E9" s="181"/>
      <c r="F9" s="178"/>
      <c r="G9" s="178"/>
      <c r="H9" s="178"/>
      <c r="I9" s="178"/>
      <c r="J9" s="178"/>
      <c r="K9" s="129"/>
      <c r="L9" s="129"/>
      <c r="M9" s="129"/>
    </row>
    <row r="10" spans="1:13">
      <c r="A10" s="182" t="s">
        <v>29</v>
      </c>
      <c r="B10" s="182"/>
      <c r="C10" s="182"/>
      <c r="D10" s="182"/>
      <c r="E10" s="182"/>
      <c r="F10" s="192"/>
      <c r="G10" s="192"/>
      <c r="H10" s="192"/>
      <c r="I10" s="192"/>
      <c r="J10" s="192"/>
      <c r="K10" s="129"/>
      <c r="L10" s="129"/>
      <c r="M10" s="129"/>
    </row>
    <row r="11" spans="1:13" s="11" customFormat="1">
      <c r="A11" s="195" t="s">
        <v>30</v>
      </c>
      <c r="B11" s="196"/>
      <c r="C11" s="196"/>
      <c r="D11" s="196"/>
      <c r="E11" s="197"/>
      <c r="F11" s="200"/>
      <c r="G11" s="201"/>
      <c r="H11" s="201"/>
      <c r="I11" s="201"/>
      <c r="J11" s="202"/>
      <c r="K11" s="129"/>
      <c r="L11" s="129"/>
      <c r="M11" s="129"/>
    </row>
    <row r="12" spans="1:13">
      <c r="A12" s="182" t="s">
        <v>31</v>
      </c>
      <c r="B12" s="182"/>
      <c r="C12" s="182"/>
      <c r="D12" s="182"/>
      <c r="E12" s="182"/>
      <c r="F12" s="198"/>
      <c r="G12" s="198"/>
      <c r="H12" s="198"/>
      <c r="I12" s="198"/>
      <c r="J12" s="198"/>
      <c r="K12" s="129"/>
      <c r="L12" s="129"/>
      <c r="M12" s="129"/>
    </row>
    <row r="13" spans="1:13">
      <c r="A13" s="183" t="s">
        <v>32</v>
      </c>
      <c r="B13" s="184"/>
      <c r="C13" s="184"/>
      <c r="D13" s="184"/>
      <c r="E13" s="185"/>
      <c r="F13" s="193"/>
      <c r="G13" s="193"/>
      <c r="H13" s="193"/>
      <c r="I13" s="193"/>
      <c r="J13" s="193"/>
      <c r="K13" s="131"/>
      <c r="L13" s="131"/>
      <c r="M13" s="131"/>
    </row>
    <row r="14" spans="1:13" s="11" customFormat="1">
      <c r="A14" s="186"/>
      <c r="B14" s="187"/>
      <c r="C14" s="187"/>
      <c r="D14" s="187"/>
      <c r="E14" s="188"/>
      <c r="F14" s="199" t="s">
        <v>33</v>
      </c>
      <c r="G14" s="199"/>
      <c r="H14" s="199"/>
      <c r="I14" s="199"/>
      <c r="J14" s="199"/>
      <c r="K14" s="130"/>
      <c r="L14" s="130"/>
      <c r="M14" s="130"/>
    </row>
    <row r="15" spans="1:13" s="11" customFormat="1">
      <c r="A15" s="189"/>
      <c r="B15" s="190"/>
      <c r="C15" s="190"/>
      <c r="D15" s="190"/>
      <c r="E15" s="191"/>
      <c r="F15" s="193"/>
      <c r="G15" s="193"/>
      <c r="H15" s="193"/>
      <c r="I15" s="193"/>
      <c r="J15" s="193"/>
      <c r="K15" s="130"/>
      <c r="L15" s="130"/>
      <c r="M15" s="130"/>
    </row>
    <row r="16" spans="1:13">
      <c r="A16" s="182" t="s">
        <v>34</v>
      </c>
      <c r="B16" s="182"/>
      <c r="C16" s="182"/>
      <c r="D16" s="182"/>
      <c r="E16" s="182"/>
      <c r="F16" s="193"/>
      <c r="G16" s="193"/>
      <c r="H16" s="193"/>
      <c r="I16" s="193"/>
      <c r="J16" s="193"/>
      <c r="K16" s="129"/>
      <c r="L16" s="129"/>
      <c r="M16" s="129"/>
    </row>
    <row r="17" spans="1:13">
      <c r="A17" s="182" t="s">
        <v>35</v>
      </c>
      <c r="B17" s="182"/>
      <c r="C17" s="182"/>
      <c r="D17" s="182"/>
      <c r="E17" s="182"/>
      <c r="F17" s="192"/>
      <c r="G17" s="192"/>
      <c r="H17" s="192"/>
      <c r="I17" s="192"/>
      <c r="J17" s="192"/>
      <c r="K17" s="129"/>
      <c r="L17" s="129"/>
      <c r="M17" s="129"/>
    </row>
    <row r="18" spans="1:13">
      <c r="A18" s="182" t="s">
        <v>36</v>
      </c>
      <c r="B18" s="182"/>
      <c r="C18" s="182"/>
      <c r="D18" s="182"/>
      <c r="E18" s="182"/>
      <c r="F18" s="194"/>
      <c r="G18" s="194"/>
      <c r="H18" s="194"/>
      <c r="I18" s="194"/>
      <c r="J18" s="194"/>
      <c r="K18" s="129"/>
      <c r="L18" s="129"/>
      <c r="M18" s="129"/>
    </row>
    <row r="19" spans="1:13" ht="29.1" customHeight="1">
      <c r="A19" s="181" t="s">
        <v>37</v>
      </c>
      <c r="B19" s="181"/>
      <c r="C19" s="181"/>
      <c r="D19" s="181"/>
      <c r="E19" s="181"/>
      <c r="F19" s="178"/>
      <c r="G19" s="178"/>
      <c r="H19" s="178"/>
      <c r="I19" s="178"/>
      <c r="J19" s="178"/>
      <c r="K19" s="129"/>
      <c r="L19" s="129"/>
      <c r="M19" s="129"/>
    </row>
    <row r="20" spans="1:13" ht="29.1" customHeight="1">
      <c r="A20" s="181" t="s">
        <v>38</v>
      </c>
      <c r="B20" s="181"/>
      <c r="C20" s="181"/>
      <c r="D20" s="181"/>
      <c r="E20" s="181"/>
      <c r="F20" s="178"/>
      <c r="G20" s="178"/>
      <c r="H20" s="178"/>
      <c r="I20" s="178"/>
      <c r="J20" s="178"/>
      <c r="K20" s="129"/>
      <c r="L20" s="129"/>
      <c r="M20" s="129"/>
    </row>
    <row r="21" spans="1:13" ht="27.95" customHeight="1">
      <c r="A21" s="181" t="s">
        <v>39</v>
      </c>
      <c r="B21" s="181"/>
      <c r="C21" s="181"/>
      <c r="D21" s="181"/>
      <c r="E21" s="181"/>
      <c r="F21" s="178"/>
      <c r="G21" s="178"/>
      <c r="H21" s="178"/>
      <c r="I21" s="178"/>
      <c r="J21" s="178"/>
      <c r="K21" s="129"/>
      <c r="L21" s="129"/>
      <c r="M21" s="129"/>
    </row>
    <row r="22" spans="1:13">
      <c r="A22" s="38"/>
      <c r="B22" s="38"/>
      <c r="C22" s="38"/>
      <c r="D22" s="38"/>
      <c r="E22" s="38"/>
      <c r="F22" s="11"/>
      <c r="G22" s="11"/>
      <c r="H22" s="11"/>
      <c r="I22" s="11"/>
      <c r="J22" s="11"/>
      <c r="K22" s="11"/>
      <c r="L22" s="11"/>
      <c r="M22" s="11"/>
    </row>
    <row r="23" spans="1:13">
      <c r="A23" s="38"/>
      <c r="B23" s="38"/>
      <c r="C23" s="38"/>
      <c r="D23" s="38"/>
      <c r="E23" s="38"/>
      <c r="F23" s="11"/>
      <c r="G23" s="11"/>
      <c r="H23" s="11"/>
      <c r="I23" s="11"/>
      <c r="J23" s="11"/>
      <c r="K23" s="11"/>
      <c r="L23" s="11"/>
      <c r="M23" s="11"/>
    </row>
  </sheetData>
  <sheetProtection algorithmName="SHA-512" hashValue="rCWmUhaqr/v8xBPU+VsI5ApTwS2FRASs+g+jPtIXpBvjaHiXidjLeh1bkWms1QWZ0Wi81SJ4i7scY3qN0Pjt4Q==" saltValue="kbQjkr8nucU12t6HnhaQIw==" spinCount="100000" sheet="1" selectLockedCells="1"/>
  <mergeCells count="32">
    <mergeCell ref="F16:J16"/>
    <mergeCell ref="F17:J17"/>
    <mergeCell ref="F18:J18"/>
    <mergeCell ref="A8:E8"/>
    <mergeCell ref="A6:E6"/>
    <mergeCell ref="A7:E7"/>
    <mergeCell ref="A9:E9"/>
    <mergeCell ref="A10:E10"/>
    <mergeCell ref="F15:J15"/>
    <mergeCell ref="F9:J9"/>
    <mergeCell ref="F10:J10"/>
    <mergeCell ref="F12:J12"/>
    <mergeCell ref="F13:J13"/>
    <mergeCell ref="F14:J14"/>
    <mergeCell ref="A11:E11"/>
    <mergeCell ref="F11:J11"/>
    <mergeCell ref="F19:J19"/>
    <mergeCell ref="F20:J20"/>
    <mergeCell ref="F21:J21"/>
    <mergeCell ref="A3:J3"/>
    <mergeCell ref="A4:J4"/>
    <mergeCell ref="A20:E20"/>
    <mergeCell ref="A21:E21"/>
    <mergeCell ref="A12:E12"/>
    <mergeCell ref="A16:E16"/>
    <mergeCell ref="A17:E17"/>
    <mergeCell ref="A18:E18"/>
    <mergeCell ref="A19:E19"/>
    <mergeCell ref="A13:E15"/>
    <mergeCell ref="F6:J6"/>
    <mergeCell ref="F7:J7"/>
    <mergeCell ref="F8:J8"/>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8765D-C52F-40F4-80C4-89206FE22845}">
  <sheetPr codeName="Sheet3"/>
  <dimension ref="A2:J36"/>
  <sheetViews>
    <sheetView showZeros="0" tabSelected="1" view="pageLayout" topLeftCell="A5" zoomScale="85" zoomScaleNormal="100" zoomScalePageLayoutView="85" workbookViewId="0">
      <selection activeCell="J42" sqref="J42"/>
    </sheetView>
  </sheetViews>
  <sheetFormatPr defaultColWidth="8.7109375" defaultRowHeight="14.45"/>
  <cols>
    <col min="1" max="2" width="8.7109375" style="10"/>
    <col min="3" max="3" width="9.42578125" style="10" bestFit="1" customWidth="1"/>
    <col min="4" max="5" width="8.7109375" style="10"/>
    <col min="6" max="6" width="10.140625" style="10" customWidth="1"/>
    <col min="7" max="7" width="8.7109375" style="10" customWidth="1"/>
    <col min="8" max="16384" width="8.7109375" style="10"/>
  </cols>
  <sheetData>
    <row r="2" spans="1:10">
      <c r="A2" s="11"/>
      <c r="B2" s="11"/>
      <c r="C2" s="11"/>
      <c r="D2" s="11"/>
      <c r="E2" s="11"/>
      <c r="F2" s="11"/>
      <c r="G2" s="11"/>
      <c r="H2" s="11"/>
      <c r="I2" s="11"/>
      <c r="J2" s="11"/>
    </row>
    <row r="3" spans="1:10">
      <c r="A3" s="203" t="s">
        <v>34</v>
      </c>
      <c r="B3" s="203"/>
      <c r="C3" s="206">
        <f>'INFORMATION SHEET'!F16</f>
        <v>0</v>
      </c>
      <c r="D3" s="206"/>
      <c r="E3" s="11"/>
      <c r="F3" s="11"/>
      <c r="G3" s="11"/>
      <c r="H3" s="11"/>
      <c r="I3" s="11"/>
      <c r="J3" s="11"/>
    </row>
    <row r="4" spans="1:10" ht="14.45" customHeight="1">
      <c r="A4" s="203" t="s">
        <v>35</v>
      </c>
      <c r="B4" s="203"/>
      <c r="C4" s="207">
        <f>'INFORMATION SHEET'!F17</f>
        <v>0</v>
      </c>
      <c r="D4" s="207"/>
      <c r="E4" s="11"/>
      <c r="F4" s="11"/>
      <c r="G4" s="11"/>
      <c r="H4" s="11"/>
      <c r="I4" s="11"/>
      <c r="J4" s="11"/>
    </row>
    <row r="5" spans="1:10">
      <c r="A5" s="203" t="s">
        <v>40</v>
      </c>
      <c r="B5" s="203"/>
      <c r="C5" s="208">
        <f ca="1">H21</f>
        <v>0</v>
      </c>
      <c r="D5" s="208"/>
      <c r="E5" s="11"/>
      <c r="F5" s="11"/>
      <c r="G5" s="11"/>
      <c r="H5" s="11"/>
      <c r="I5" s="11"/>
      <c r="J5" s="11"/>
    </row>
    <row r="7" spans="1:10" ht="15.6">
      <c r="A7" s="179" t="s">
        <v>41</v>
      </c>
      <c r="B7" s="179"/>
      <c r="C7" s="179"/>
      <c r="D7" s="179"/>
      <c r="E7" s="179"/>
      <c r="F7" s="179"/>
      <c r="G7" s="179"/>
      <c r="H7" s="179"/>
      <c r="I7" s="179"/>
      <c r="J7" s="179"/>
    </row>
    <row r="8" spans="1:10">
      <c r="A8" s="11" t="s">
        <v>42</v>
      </c>
      <c r="B8" s="11"/>
      <c r="C8" s="11" t="s">
        <v>43</v>
      </c>
      <c r="D8" s="11"/>
      <c r="E8" s="11"/>
      <c r="F8" s="11"/>
      <c r="G8" s="11"/>
      <c r="H8" s="11" t="s">
        <v>44</v>
      </c>
      <c r="I8" s="11"/>
      <c r="J8" s="11"/>
    </row>
    <row r="9" spans="1:10" ht="15" thickBot="1">
      <c r="A9" s="204" t="s">
        <v>45</v>
      </c>
      <c r="B9" s="205"/>
      <c r="C9" s="205"/>
      <c r="D9" s="205"/>
      <c r="E9" s="205"/>
      <c r="F9" s="205"/>
      <c r="G9" s="205"/>
      <c r="H9" s="205"/>
      <c r="I9" s="205"/>
      <c r="J9" s="205"/>
    </row>
    <row r="10" spans="1:10">
      <c r="A10" s="217" t="s">
        <v>25</v>
      </c>
      <c r="B10" s="218"/>
      <c r="C10" s="209">
        <f>'INFORMATION SHEET'!F6</f>
        <v>0</v>
      </c>
      <c r="D10" s="209"/>
      <c r="E10" s="209"/>
      <c r="F10" s="209"/>
      <c r="G10" s="209"/>
      <c r="H10" s="209"/>
      <c r="I10" s="209"/>
      <c r="J10" s="210"/>
    </row>
    <row r="11" spans="1:10">
      <c r="A11" s="215" t="s">
        <v>26</v>
      </c>
      <c r="B11" s="216"/>
      <c r="C11" s="225">
        <f>'INFORMATION SHEET'!F7</f>
        <v>0</v>
      </c>
      <c r="D11" s="225"/>
      <c r="E11" s="225"/>
      <c r="F11" s="107" t="s">
        <v>27</v>
      </c>
      <c r="G11" s="225">
        <f>'INFORMATION SHEET'!F8</f>
        <v>0</v>
      </c>
      <c r="H11" s="225"/>
      <c r="I11" s="225"/>
      <c r="J11" s="226"/>
    </row>
    <row r="12" spans="1:10">
      <c r="A12" s="215" t="s">
        <v>28</v>
      </c>
      <c r="B12" s="216"/>
      <c r="C12" s="223">
        <f>'INFORMATION SHEET'!F9</f>
        <v>0</v>
      </c>
      <c r="D12" s="223"/>
      <c r="E12" s="223"/>
      <c r="F12" s="223"/>
      <c r="G12" s="223"/>
      <c r="H12" s="223"/>
      <c r="I12" s="223"/>
      <c r="J12" s="224"/>
    </row>
    <row r="13" spans="1:10">
      <c r="A13" s="29" t="s">
        <v>29</v>
      </c>
      <c r="B13" s="107"/>
      <c r="C13" s="223">
        <f>'INFORMATION SHEET'!F10</f>
        <v>0</v>
      </c>
      <c r="D13" s="223"/>
      <c r="E13" s="223"/>
      <c r="F13" s="223"/>
      <c r="G13" s="223"/>
      <c r="H13" s="223"/>
      <c r="I13" s="223"/>
      <c r="J13" s="224"/>
    </row>
    <row r="14" spans="1:10">
      <c r="A14" s="215" t="s">
        <v>31</v>
      </c>
      <c r="B14" s="216"/>
      <c r="C14" s="216"/>
      <c r="D14" s="216"/>
      <c r="E14" s="223">
        <f>'INFORMATION SHEET'!F12</f>
        <v>0</v>
      </c>
      <c r="F14" s="223"/>
      <c r="G14" s="223"/>
      <c r="H14" s="223"/>
      <c r="I14" s="223"/>
      <c r="J14" s="224"/>
    </row>
    <row r="15" spans="1:10" ht="15" thickBot="1">
      <c r="A15" s="221" t="s">
        <v>32</v>
      </c>
      <c r="B15" s="222"/>
      <c r="C15" s="222"/>
      <c r="D15" s="222"/>
      <c r="E15" s="236">
        <f>'INFORMATION SHEET'!F13</f>
        <v>0</v>
      </c>
      <c r="F15" s="236"/>
      <c r="G15" s="127" t="s">
        <v>33</v>
      </c>
      <c r="H15" s="236">
        <f>'INFORMATION SHEET'!F15</f>
        <v>0</v>
      </c>
      <c r="I15" s="236"/>
      <c r="J15" s="128"/>
    </row>
    <row r="16" spans="1:10" ht="15.6">
      <c r="A16" s="20" t="s">
        <v>46</v>
      </c>
      <c r="B16" s="13"/>
      <c r="C16" s="13"/>
      <c r="D16" s="13"/>
      <c r="E16" s="13"/>
      <c r="F16" s="13"/>
      <c r="G16" s="13"/>
      <c r="H16" s="13"/>
      <c r="I16" s="13"/>
      <c r="J16" s="14"/>
    </row>
    <row r="17" spans="1:10">
      <c r="A17" s="15" t="s">
        <v>47</v>
      </c>
      <c r="B17" s="11"/>
      <c r="C17" s="11"/>
      <c r="D17" s="11"/>
      <c r="E17" s="11"/>
      <c r="F17" s="11"/>
      <c r="G17" s="11"/>
      <c r="H17" s="229">
        <f ca="1">SUM('IMP. CERT FOR PAYMENT'!H21,'CCWAPC CERT FOR PAYMENT'!H20:J20, 'FED IMP. CERT FOR PAYMENT'!H21:J21)</f>
        <v>0</v>
      </c>
      <c r="I17" s="229"/>
      <c r="J17" s="230"/>
    </row>
    <row r="18" spans="1:10">
      <c r="A18" s="15"/>
      <c r="B18" s="11" t="s">
        <v>36</v>
      </c>
      <c r="C18" s="11"/>
      <c r="D18" s="11"/>
      <c r="E18" s="11"/>
      <c r="F18" s="11"/>
      <c r="G18" s="11"/>
      <c r="H18" s="231">
        <f>'INFORMATION SHEET'!F18</f>
        <v>0</v>
      </c>
      <c r="I18" s="231"/>
      <c r="J18" s="232"/>
    </row>
    <row r="19" spans="1:10">
      <c r="A19" s="15"/>
      <c r="B19" s="11" t="s">
        <v>48</v>
      </c>
      <c r="C19" s="11"/>
      <c r="D19" s="11"/>
      <c r="E19" s="11"/>
      <c r="F19" s="11"/>
      <c r="G19" s="35"/>
      <c r="H19" s="11"/>
      <c r="I19" s="11"/>
      <c r="J19" s="16"/>
    </row>
    <row r="20" spans="1:10">
      <c r="A20" s="15"/>
      <c r="B20" s="11"/>
      <c r="C20" s="11"/>
      <c r="D20" s="11"/>
      <c r="E20" s="11"/>
      <c r="F20" s="11"/>
      <c r="G20" s="11"/>
      <c r="H20" s="11"/>
      <c r="I20" s="11"/>
      <c r="J20" s="16"/>
    </row>
    <row r="21" spans="1:10">
      <c r="A21" s="112" t="s">
        <v>49</v>
      </c>
      <c r="B21" s="11"/>
      <c r="C21" s="11"/>
      <c r="D21" s="11"/>
      <c r="E21" s="11"/>
      <c r="F21" s="11"/>
      <c r="G21" s="11"/>
      <c r="H21" s="233">
        <f ca="1">H17</f>
        <v>0</v>
      </c>
      <c r="I21" s="234"/>
      <c r="J21" s="235"/>
    </row>
    <row r="22" spans="1:10">
      <c r="A22" s="15"/>
      <c r="B22" s="11"/>
      <c r="C22" s="11"/>
      <c r="D22" s="11"/>
      <c r="E22" s="11"/>
      <c r="F22" s="11"/>
      <c r="G22" s="11"/>
      <c r="H22" s="11"/>
      <c r="I22" s="11"/>
      <c r="J22" s="16"/>
    </row>
    <row r="23" spans="1:10">
      <c r="A23" s="21" t="s">
        <v>50</v>
      </c>
      <c r="B23" s="22"/>
      <c r="C23" s="23"/>
      <c r="D23" s="11"/>
      <c r="E23" s="11"/>
      <c r="F23" s="11"/>
      <c r="G23" s="11"/>
      <c r="H23" s="11"/>
      <c r="I23" s="11"/>
      <c r="J23" s="16"/>
    </row>
    <row r="24" spans="1:10">
      <c r="A24" s="15" t="s">
        <v>51</v>
      </c>
      <c r="B24" s="11"/>
      <c r="C24" s="24"/>
      <c r="D24" s="11"/>
      <c r="E24" s="11"/>
      <c r="F24" s="11"/>
      <c r="G24" s="11"/>
      <c r="H24" s="11"/>
      <c r="I24" s="11"/>
      <c r="J24" s="16"/>
    </row>
    <row r="25" spans="1:10">
      <c r="A25" s="15" t="s">
        <v>52</v>
      </c>
      <c r="B25" s="11"/>
      <c r="C25" s="24"/>
      <c r="D25" s="11"/>
      <c r="E25" s="11"/>
      <c r="F25" s="11"/>
      <c r="G25" s="11"/>
      <c r="H25" s="11"/>
      <c r="I25" s="11"/>
      <c r="J25" s="16"/>
    </row>
    <row r="26" spans="1:10" ht="15" thickBot="1">
      <c r="A26" s="17" t="s">
        <v>53</v>
      </c>
      <c r="B26" s="18"/>
      <c r="C26" s="25"/>
      <c r="D26" s="18"/>
      <c r="E26" s="18"/>
      <c r="F26" s="18"/>
      <c r="G26" s="18"/>
      <c r="H26" s="18"/>
      <c r="I26" s="18"/>
      <c r="J26" s="19"/>
    </row>
    <row r="27" spans="1:10" ht="15.6">
      <c r="A27" s="20" t="s">
        <v>54</v>
      </c>
      <c r="B27" s="13"/>
      <c r="C27" s="13"/>
      <c r="D27" s="13"/>
      <c r="E27" s="13"/>
      <c r="F27" s="13"/>
      <c r="G27" s="13"/>
      <c r="H27" s="13"/>
      <c r="I27" s="13"/>
      <c r="J27" s="14"/>
    </row>
    <row r="28" spans="1:10" ht="71.45" customHeight="1">
      <c r="A28" s="219" t="s">
        <v>55</v>
      </c>
      <c r="B28" s="170"/>
      <c r="C28" s="170"/>
      <c r="D28" s="170"/>
      <c r="E28" s="170"/>
      <c r="F28" s="170"/>
      <c r="G28" s="170"/>
      <c r="H28" s="170"/>
      <c r="I28" s="170"/>
      <c r="J28" s="220"/>
    </row>
    <row r="29" spans="1:10">
      <c r="A29" s="15"/>
      <c r="B29" s="11"/>
      <c r="C29" s="11"/>
      <c r="D29" s="11"/>
      <c r="E29" s="11"/>
      <c r="F29" s="11"/>
      <c r="G29" s="11"/>
      <c r="H29" s="11"/>
      <c r="I29" s="11"/>
      <c r="J29" s="16"/>
    </row>
    <row r="30" spans="1:10">
      <c r="A30" s="26"/>
      <c r="B30" s="108"/>
      <c r="C30" s="108"/>
      <c r="D30" s="108"/>
      <c r="E30" s="11"/>
      <c r="F30" s="237">
        <f>'INFORMATION SHEET'!F11</f>
        <v>0</v>
      </c>
      <c r="G30" s="237"/>
      <c r="H30" s="11"/>
      <c r="I30" s="238">
        <f ca="1">TODAY()</f>
        <v>45716</v>
      </c>
      <c r="J30" s="235"/>
    </row>
    <row r="31" spans="1:10" ht="15" thickBot="1">
      <c r="A31" s="211" t="s">
        <v>56</v>
      </c>
      <c r="B31" s="212"/>
      <c r="C31" s="212"/>
      <c r="D31" s="212"/>
      <c r="E31" s="18"/>
      <c r="F31" s="213" t="s">
        <v>57</v>
      </c>
      <c r="G31" s="213"/>
      <c r="H31" s="18"/>
      <c r="I31" s="213" t="s">
        <v>58</v>
      </c>
      <c r="J31" s="214"/>
    </row>
    <row r="33" spans="1:10" ht="15" thickBot="1">
      <c r="A33" s="204" t="s">
        <v>59</v>
      </c>
      <c r="B33" s="205"/>
      <c r="C33" s="205"/>
      <c r="D33" s="205"/>
      <c r="E33" s="205"/>
      <c r="F33" s="205"/>
      <c r="G33" s="205"/>
      <c r="H33" s="205"/>
      <c r="I33" s="205"/>
      <c r="J33" s="205"/>
    </row>
    <row r="34" spans="1:10">
      <c r="A34" s="12" t="s">
        <v>60</v>
      </c>
      <c r="B34" s="13"/>
      <c r="C34" s="27"/>
      <c r="D34" s="27"/>
      <c r="E34" s="28"/>
      <c r="F34" s="12" t="s">
        <v>61</v>
      </c>
      <c r="G34" s="13"/>
      <c r="H34" s="13"/>
      <c r="I34" s="243"/>
      <c r="J34" s="244"/>
    </row>
    <row r="35" spans="1:10">
      <c r="A35" s="15" t="s">
        <v>62</v>
      </c>
      <c r="B35" s="239" t="s">
        <v>63</v>
      </c>
      <c r="C35" s="239"/>
      <c r="D35" s="239"/>
      <c r="E35" s="240"/>
      <c r="F35" s="15" t="s">
        <v>64</v>
      </c>
      <c r="G35" s="11"/>
      <c r="H35" s="241"/>
      <c r="I35" s="241"/>
      <c r="J35" s="242"/>
    </row>
    <row r="36" spans="1:10" ht="15" thickBot="1">
      <c r="A36" s="17" t="s">
        <v>65</v>
      </c>
      <c r="B36" s="18"/>
      <c r="C36" s="109"/>
      <c r="D36" s="109"/>
      <c r="E36" s="34"/>
      <c r="F36" s="17" t="s">
        <v>66</v>
      </c>
      <c r="G36" s="18"/>
      <c r="H36" s="227"/>
      <c r="I36" s="227"/>
      <c r="J36" s="228"/>
    </row>
  </sheetData>
  <sheetProtection algorithmName="SHA-512" hashValue="E75qIbVW722FnF1UkhKvy8lmYX4ACg0OjQoEcscBL5eLea1llyb7HeUAJKtmC8GW6yD6mKl2SzUcm2ieu6uSoA==" saltValue="DiOFKX71HUkUmgMu88DQpA==" spinCount="100000" sheet="1" selectLockedCells="1"/>
  <mergeCells count="35">
    <mergeCell ref="H36:J36"/>
    <mergeCell ref="H17:J17"/>
    <mergeCell ref="H18:J18"/>
    <mergeCell ref="H21:J21"/>
    <mergeCell ref="C13:J13"/>
    <mergeCell ref="E14:J14"/>
    <mergeCell ref="E15:F15"/>
    <mergeCell ref="H15:I15"/>
    <mergeCell ref="F30:G30"/>
    <mergeCell ref="I30:J30"/>
    <mergeCell ref="B35:E35"/>
    <mergeCell ref="H35:J35"/>
    <mergeCell ref="I34:J34"/>
    <mergeCell ref="C10:J10"/>
    <mergeCell ref="A31:D31"/>
    <mergeCell ref="F31:G31"/>
    <mergeCell ref="I31:J31"/>
    <mergeCell ref="A33:J33"/>
    <mergeCell ref="A12:B12"/>
    <mergeCell ref="A11:B11"/>
    <mergeCell ref="A10:B10"/>
    <mergeCell ref="A28:J28"/>
    <mergeCell ref="A14:D14"/>
    <mergeCell ref="A15:D15"/>
    <mergeCell ref="C12:J12"/>
    <mergeCell ref="C11:E11"/>
    <mergeCell ref="G11:J11"/>
    <mergeCell ref="A3:B3"/>
    <mergeCell ref="A4:B4"/>
    <mergeCell ref="A5:B5"/>
    <mergeCell ref="A7:J7"/>
    <mergeCell ref="A9:J9"/>
    <mergeCell ref="C3:D3"/>
    <mergeCell ref="C4:D4"/>
    <mergeCell ref="C5:D5"/>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5" r:id="rId4" name="Check Box 3">
              <controlPr defaultSize="0" autoFill="0" autoLine="0" autoPict="0">
                <anchor moveWithCells="1">
                  <from>
                    <xdr:col>1</xdr:col>
                    <xdr:colOff>393700</xdr:colOff>
                    <xdr:row>6</xdr:row>
                    <xdr:rowOff>171450</xdr:rowOff>
                  </from>
                  <to>
                    <xdr:col>2</xdr:col>
                    <xdr:colOff>0</xdr:colOff>
                    <xdr:row>8</xdr:row>
                    <xdr:rowOff>50800</xdr:rowOff>
                  </to>
                </anchor>
              </controlPr>
            </control>
          </mc:Choice>
        </mc:AlternateContent>
        <mc:AlternateContent xmlns:mc="http://schemas.openxmlformats.org/markup-compatibility/2006">
          <mc:Choice Requires="x14">
            <control shapeId="23556" r:id="rId5" name="Check Box 4">
              <controlPr defaultSize="0" autoFill="0" autoLine="0" autoPict="0">
                <anchor moveWithCells="1">
                  <from>
                    <xdr:col>6</xdr:col>
                    <xdr:colOff>374650</xdr:colOff>
                    <xdr:row>7</xdr:row>
                    <xdr:rowOff>0</xdr:rowOff>
                  </from>
                  <to>
                    <xdr:col>7</xdr:col>
                    <xdr:colOff>12700</xdr:colOff>
                    <xdr:row>8</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A54EB-E912-4961-82B8-4511EC91BF64}">
  <sheetPr codeName="Sheet4"/>
  <dimension ref="A3:J40"/>
  <sheetViews>
    <sheetView showZeros="0" view="pageLayout" topLeftCell="A7" zoomScale="80" zoomScaleNormal="100" zoomScalePageLayoutView="80" workbookViewId="0">
      <selection activeCell="A24" sqref="A24:J28"/>
    </sheetView>
  </sheetViews>
  <sheetFormatPr defaultColWidth="8.7109375" defaultRowHeight="14.45"/>
  <cols>
    <col min="1" max="16384" width="8.7109375" style="11"/>
  </cols>
  <sheetData>
    <row r="3" spans="1:10" s="37" customFormat="1" ht="11.1" customHeight="1">
      <c r="A3" s="156"/>
      <c r="B3" s="156"/>
      <c r="C3" s="156"/>
      <c r="D3" s="246"/>
      <c r="E3" s="246"/>
      <c r="F3" s="246"/>
      <c r="G3" s="246"/>
      <c r="H3" s="156"/>
      <c r="I3" s="156"/>
      <c r="J3" s="156"/>
    </row>
    <row r="4" spans="1:10" s="37" customFormat="1" ht="11.1" customHeight="1">
      <c r="A4" s="156"/>
      <c r="B4" s="156"/>
      <c r="C4" s="156"/>
      <c r="D4" s="155"/>
      <c r="E4" s="155"/>
      <c r="F4" s="155"/>
      <c r="G4" s="155"/>
      <c r="H4" s="156"/>
      <c r="I4" s="156"/>
      <c r="J4" s="156"/>
    </row>
    <row r="5" spans="1:10">
      <c r="A5" s="204" t="s">
        <v>67</v>
      </c>
      <c r="B5" s="205"/>
      <c r="C5" s="205"/>
      <c r="D5" s="205"/>
      <c r="E5" s="205"/>
      <c r="F5" s="205"/>
      <c r="G5" s="205"/>
      <c r="H5" s="205"/>
      <c r="I5" s="205"/>
      <c r="J5" s="205"/>
    </row>
    <row r="6" spans="1:10" ht="15" thickBot="1">
      <c r="A6" s="247" t="s">
        <v>68</v>
      </c>
      <c r="B6" s="247"/>
      <c r="C6" s="247"/>
      <c r="D6" s="247"/>
      <c r="E6" s="247"/>
      <c r="F6" s="247"/>
      <c r="G6" s="247"/>
      <c r="H6" s="247"/>
      <c r="I6" s="247"/>
      <c r="J6" s="247"/>
    </row>
    <row r="7" spans="1:10">
      <c r="A7" s="248" t="s">
        <v>37</v>
      </c>
      <c r="B7" s="248"/>
      <c r="C7" s="250">
        <f>'INFORMATION SHEET'!F19</f>
        <v>0</v>
      </c>
      <c r="D7" s="250"/>
      <c r="E7" s="250"/>
    </row>
    <row r="8" spans="1:10">
      <c r="A8" s="249"/>
      <c r="B8" s="249"/>
      <c r="C8" s="251"/>
      <c r="D8" s="251"/>
      <c r="E8" s="251"/>
      <c r="F8" s="11" t="s">
        <v>26</v>
      </c>
      <c r="H8" s="169">
        <f>'INFORMATION SHEET'!F7</f>
        <v>0</v>
      </c>
      <c r="I8" s="169"/>
      <c r="J8" s="169"/>
    </row>
    <row r="9" spans="1:10">
      <c r="A9" s="11" t="s">
        <v>69</v>
      </c>
      <c r="B9" s="252">
        <f>'INFORMATION SHEET'!F20</f>
        <v>0</v>
      </c>
      <c r="C9" s="252"/>
      <c r="D9" s="252"/>
      <c r="E9" s="252"/>
      <c r="F9" s="11" t="s">
        <v>27</v>
      </c>
      <c r="G9" s="153"/>
      <c r="H9" s="169">
        <f>'INFORMATION SHEET'!F8</f>
        <v>0</v>
      </c>
      <c r="I9" s="169"/>
      <c r="J9" s="169"/>
    </row>
    <row r="10" spans="1:10">
      <c r="A10" s="11" t="s">
        <v>70</v>
      </c>
      <c r="B10" s="62"/>
      <c r="C10" s="253">
        <f>'INFORMATION SHEET'!F21</f>
        <v>0</v>
      </c>
      <c r="D10" s="253"/>
      <c r="E10" s="253"/>
      <c r="F10" s="11" t="s">
        <v>34</v>
      </c>
      <c r="H10" s="254">
        <f>'INFORMATION SHEET'!F16</f>
        <v>0</v>
      </c>
      <c r="I10" s="169"/>
    </row>
    <row r="11" spans="1:10">
      <c r="A11" s="108"/>
      <c r="B11" s="108"/>
      <c r="C11" s="108"/>
      <c r="D11" s="108"/>
      <c r="E11" s="108"/>
      <c r="F11" s="108"/>
      <c r="G11" s="108"/>
      <c r="H11" s="108"/>
      <c r="I11" s="108"/>
      <c r="J11" s="108"/>
    </row>
    <row r="12" spans="1:10">
      <c r="A12" s="31" t="s">
        <v>46</v>
      </c>
    </row>
    <row r="13" spans="1:10" ht="15.6">
      <c r="A13" s="255" t="s">
        <v>71</v>
      </c>
      <c r="B13" s="255"/>
      <c r="C13" s="255"/>
      <c r="D13" s="255"/>
      <c r="E13" s="255"/>
      <c r="F13" s="255"/>
      <c r="G13" s="255"/>
      <c r="H13" s="255" t="s">
        <v>72</v>
      </c>
      <c r="I13" s="255"/>
      <c r="J13" s="255"/>
    </row>
    <row r="14" spans="1:10">
      <c r="A14" s="256" t="s">
        <v>73</v>
      </c>
      <c r="B14" s="256"/>
      <c r="C14" s="256"/>
      <c r="D14" s="256"/>
      <c r="E14" s="256"/>
      <c r="F14" s="256"/>
      <c r="G14" s="256"/>
      <c r="H14" s="257">
        <f>'Salaries-Benefits'!K28</f>
        <v>0</v>
      </c>
      <c r="I14" s="257"/>
      <c r="J14" s="257"/>
    </row>
    <row r="15" spans="1:10">
      <c r="A15" s="256" t="s">
        <v>74</v>
      </c>
      <c r="B15" s="256"/>
      <c r="C15" s="256"/>
      <c r="D15" s="256"/>
      <c r="E15" s="256"/>
      <c r="F15" s="256"/>
      <c r="G15" s="256"/>
      <c r="H15" s="257">
        <f ca="1">Travel!K22</f>
        <v>0</v>
      </c>
      <c r="I15" s="257"/>
      <c r="J15" s="257"/>
    </row>
    <row r="16" spans="1:10">
      <c r="A16" s="256" t="s">
        <v>75</v>
      </c>
      <c r="B16" s="256"/>
      <c r="C16" s="256"/>
      <c r="D16" s="256"/>
      <c r="E16" s="256"/>
      <c r="F16" s="256"/>
      <c r="G16" s="256"/>
      <c r="H16" s="257">
        <f>Supplies!F31</f>
        <v>0</v>
      </c>
      <c r="I16" s="257"/>
      <c r="J16" s="257"/>
    </row>
    <row r="17" spans="1:10">
      <c r="A17" s="256" t="s">
        <v>76</v>
      </c>
      <c r="B17" s="256"/>
      <c r="C17" s="256"/>
      <c r="D17" s="256"/>
      <c r="E17" s="256"/>
      <c r="F17" s="256"/>
      <c r="G17" s="256"/>
      <c r="H17" s="257">
        <f>Equipment!F31</f>
        <v>0</v>
      </c>
      <c r="I17" s="257"/>
      <c r="J17" s="257"/>
    </row>
    <row r="18" spans="1:10">
      <c r="A18" s="256" t="s">
        <v>77</v>
      </c>
      <c r="B18" s="256"/>
      <c r="C18" s="256"/>
      <c r="D18" s="256"/>
      <c r="E18" s="256"/>
      <c r="F18" s="256"/>
      <c r="G18" s="256"/>
      <c r="H18" s="257">
        <f>Contractual!F30</f>
        <v>0</v>
      </c>
      <c r="I18" s="257"/>
      <c r="J18" s="257"/>
    </row>
    <row r="19" spans="1:10">
      <c r="A19" s="256" t="s">
        <v>78</v>
      </c>
      <c r="B19" s="256"/>
      <c r="C19" s="256"/>
      <c r="D19" s="256"/>
      <c r="E19" s="256"/>
      <c r="F19" s="256"/>
      <c r="G19" s="256"/>
      <c r="H19" s="257">
        <f>Administrative!H31</f>
        <v>0</v>
      </c>
      <c r="I19" s="257"/>
      <c r="J19" s="257"/>
    </row>
    <row r="20" spans="1:10">
      <c r="A20" s="259" t="s">
        <v>79</v>
      </c>
      <c r="B20" s="259"/>
      <c r="C20" s="259"/>
      <c r="D20" s="259"/>
      <c r="E20" s="259"/>
      <c r="F20" s="259"/>
      <c r="G20" s="259"/>
      <c r="H20" s="257">
        <f ca="1">SUM(H14:J19)</f>
        <v>0</v>
      </c>
      <c r="I20" s="257"/>
      <c r="J20" s="257"/>
    </row>
    <row r="21" spans="1:10" ht="15" thickBot="1"/>
    <row r="22" spans="1:10" ht="15.6">
      <c r="A22" s="260" t="s">
        <v>80</v>
      </c>
      <c r="B22" s="261"/>
      <c r="C22" s="261"/>
      <c r="D22" s="261"/>
      <c r="E22" s="261"/>
      <c r="F22" s="261"/>
      <c r="G22" s="261"/>
      <c r="H22" s="261"/>
      <c r="I22" s="261"/>
      <c r="J22" s="262"/>
    </row>
    <row r="23" spans="1:10" ht="14.45" customHeight="1">
      <c r="A23" s="33"/>
      <c r="B23" s="32"/>
      <c r="C23" s="263" t="s">
        <v>81</v>
      </c>
      <c r="D23" s="263"/>
      <c r="E23" s="263"/>
      <c r="F23" s="263"/>
      <c r="G23" s="263"/>
      <c r="H23" s="263" t="s">
        <v>82</v>
      </c>
      <c r="I23" s="263"/>
      <c r="J23" s="264"/>
    </row>
    <row r="24" spans="1:10">
      <c r="A24" s="272" t="s">
        <v>83</v>
      </c>
      <c r="B24" s="273"/>
      <c r="C24" s="239"/>
      <c r="D24" s="239"/>
      <c r="E24" s="239"/>
      <c r="F24" s="239"/>
      <c r="G24" s="239"/>
      <c r="H24" s="278"/>
      <c r="I24" s="279"/>
      <c r="J24" s="280"/>
    </row>
    <row r="25" spans="1:10">
      <c r="A25" s="274"/>
      <c r="B25" s="275"/>
      <c r="C25" s="279"/>
      <c r="D25" s="279"/>
      <c r="E25" s="279"/>
      <c r="F25" s="279"/>
      <c r="G25" s="279"/>
      <c r="H25" s="278"/>
      <c r="I25" s="279"/>
      <c r="J25" s="280"/>
    </row>
    <row r="26" spans="1:10">
      <c r="A26" s="274"/>
      <c r="B26" s="275"/>
      <c r="C26" s="279"/>
      <c r="D26" s="279"/>
      <c r="E26" s="279"/>
      <c r="F26" s="279"/>
      <c r="G26" s="279"/>
      <c r="H26" s="278"/>
      <c r="I26" s="279"/>
      <c r="J26" s="280"/>
    </row>
    <row r="27" spans="1:10">
      <c r="A27" s="274"/>
      <c r="B27" s="275"/>
      <c r="C27" s="279"/>
      <c r="D27" s="279"/>
      <c r="E27" s="279"/>
      <c r="F27" s="279"/>
      <c r="G27" s="279"/>
      <c r="H27" s="278"/>
      <c r="I27" s="279"/>
      <c r="J27" s="280"/>
    </row>
    <row r="28" spans="1:10" ht="15" thickBot="1">
      <c r="A28" s="276"/>
      <c r="B28" s="277"/>
      <c r="C28" s="258" t="s">
        <v>79</v>
      </c>
      <c r="D28" s="258"/>
      <c r="E28" s="258"/>
      <c r="F28" s="258"/>
      <c r="G28" s="258"/>
      <c r="H28" s="266">
        <f>SUM(H24:J27)</f>
        <v>0</v>
      </c>
      <c r="I28" s="267"/>
      <c r="J28" s="268"/>
    </row>
    <row r="30" spans="1:10">
      <c r="B30" s="269" t="s">
        <v>84</v>
      </c>
      <c r="C30" s="269"/>
      <c r="D30" s="269"/>
      <c r="E30" s="269"/>
      <c r="F30" s="269"/>
      <c r="G30" s="269"/>
      <c r="H30" s="269"/>
      <c r="I30" s="269"/>
      <c r="J30" s="269"/>
    </row>
    <row r="31" spans="1:10">
      <c r="B31" s="269"/>
      <c r="C31" s="269"/>
      <c r="D31" s="269"/>
      <c r="E31" s="269"/>
      <c r="F31" s="269"/>
      <c r="G31" s="269"/>
      <c r="H31" s="269"/>
      <c r="I31" s="269"/>
      <c r="J31" s="269"/>
    </row>
    <row r="35" spans="1:9">
      <c r="B35" s="270"/>
      <c r="C35" s="270"/>
      <c r="D35" s="270"/>
      <c r="E35" s="270"/>
      <c r="G35" s="271">
        <f ca="1">TODAY()</f>
        <v>45716</v>
      </c>
      <c r="H35" s="270"/>
      <c r="I35" s="270"/>
    </row>
    <row r="36" spans="1:9">
      <c r="B36" s="265" t="s">
        <v>85</v>
      </c>
      <c r="C36" s="265"/>
      <c r="D36" s="265"/>
      <c r="E36" s="265"/>
      <c r="G36" s="265" t="s">
        <v>58</v>
      </c>
      <c r="H36" s="265"/>
      <c r="I36" s="265"/>
    </row>
    <row r="39" spans="1:9">
      <c r="B39" s="108"/>
      <c r="C39" s="108"/>
      <c r="D39" s="108"/>
      <c r="E39" s="108"/>
    </row>
    <row r="40" spans="1:9">
      <c r="A40" s="245" t="s">
        <v>86</v>
      </c>
      <c r="B40" s="245"/>
      <c r="C40" s="245"/>
      <c r="D40" s="245"/>
      <c r="E40" s="245"/>
      <c r="F40" s="245"/>
      <c r="G40" s="265" t="s">
        <v>58</v>
      </c>
      <c r="H40" s="265"/>
      <c r="I40" s="265"/>
    </row>
  </sheetData>
  <sheetProtection algorithmName="SHA-512" hashValue="T9XLmANL5QPQnFH2UW5wLpwWlFw4ij78Uj8sqblK7yIryDHbcM9s5eHSwey6T5j+sL6y/s3qe9DATujwIlt7Qw==" saltValue="gK0HXu7PJwB9LsS9uyEvNg==" spinCount="100000" sheet="1" selectLockedCells="1"/>
  <mergeCells count="47">
    <mergeCell ref="G40:I40"/>
    <mergeCell ref="H28:J28"/>
    <mergeCell ref="B30:J31"/>
    <mergeCell ref="B35:E35"/>
    <mergeCell ref="G35:I35"/>
    <mergeCell ref="B36:E36"/>
    <mergeCell ref="G36:I36"/>
    <mergeCell ref="A24:B28"/>
    <mergeCell ref="C24:G24"/>
    <mergeCell ref="H24:J24"/>
    <mergeCell ref="C25:G25"/>
    <mergeCell ref="H25:J25"/>
    <mergeCell ref="C26:G26"/>
    <mergeCell ref="H26:J26"/>
    <mergeCell ref="C27:G27"/>
    <mergeCell ref="H27:J27"/>
    <mergeCell ref="C28:G28"/>
    <mergeCell ref="A19:G19"/>
    <mergeCell ref="H19:J19"/>
    <mergeCell ref="A20:G20"/>
    <mergeCell ref="H20:J20"/>
    <mergeCell ref="A22:J22"/>
    <mergeCell ref="C23:G23"/>
    <mergeCell ref="H23:J23"/>
    <mergeCell ref="H18:J18"/>
    <mergeCell ref="A14:G14"/>
    <mergeCell ref="H14:J14"/>
    <mergeCell ref="A15:G15"/>
    <mergeCell ref="H15:J15"/>
    <mergeCell ref="A16:G16"/>
    <mergeCell ref="H16:J16"/>
    <mergeCell ref="A40:F40"/>
    <mergeCell ref="D3:G3"/>
    <mergeCell ref="A5:J5"/>
    <mergeCell ref="A6:J6"/>
    <mergeCell ref="A7:B8"/>
    <mergeCell ref="C7:E8"/>
    <mergeCell ref="H8:J8"/>
    <mergeCell ref="B9:E9"/>
    <mergeCell ref="H9:J9"/>
    <mergeCell ref="C10:E10"/>
    <mergeCell ref="H10:I10"/>
    <mergeCell ref="A13:G13"/>
    <mergeCell ref="H13:J13"/>
    <mergeCell ref="A17:G17"/>
    <mergeCell ref="H17:J17"/>
    <mergeCell ref="A18:G18"/>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0</xdr:col>
                    <xdr:colOff>209550</xdr:colOff>
                    <xdr:row>28</xdr:row>
                    <xdr:rowOff>184150</xdr:rowOff>
                  </from>
                  <to>
                    <xdr:col>0</xdr:col>
                    <xdr:colOff>412750</xdr:colOff>
                    <xdr:row>31</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4C9A4-52AB-44C8-8C6D-2EB0DB26491B}">
  <sheetPr codeName="Sheet5"/>
  <dimension ref="A2:J41"/>
  <sheetViews>
    <sheetView showZeros="0" view="pageLayout" zoomScale="80" zoomScaleNormal="100" zoomScalePageLayoutView="80" workbookViewId="0">
      <selection activeCell="A25" sqref="A25:J29"/>
    </sheetView>
  </sheetViews>
  <sheetFormatPr defaultRowHeight="14.45"/>
  <cols>
    <col min="5" max="5" width="8.42578125" customWidth="1"/>
    <col min="7" max="7" width="9.140625" customWidth="1"/>
    <col min="10" max="10" width="7.42578125" customWidth="1"/>
  </cols>
  <sheetData>
    <row r="2" spans="1:10" s="10" customFormat="1">
      <c r="A2" s="11"/>
      <c r="B2" s="11"/>
      <c r="C2" s="11"/>
      <c r="D2" s="11"/>
      <c r="E2" s="11"/>
      <c r="F2" s="11"/>
      <c r="G2" s="11"/>
      <c r="H2" s="11"/>
      <c r="I2" s="11"/>
      <c r="J2" s="11"/>
    </row>
    <row r="3" spans="1:10" s="30" customFormat="1" ht="11.1" customHeight="1">
      <c r="A3" s="156"/>
      <c r="B3" s="156"/>
      <c r="C3" s="156"/>
      <c r="D3" s="246"/>
      <c r="E3" s="246"/>
      <c r="F3" s="246"/>
      <c r="G3" s="246"/>
      <c r="H3" s="156"/>
      <c r="I3" s="156"/>
      <c r="J3" s="156"/>
    </row>
    <row r="4" spans="1:10" s="30" customFormat="1" ht="11.1" customHeight="1">
      <c r="A4" s="156"/>
      <c r="B4" s="156"/>
      <c r="C4" s="156"/>
      <c r="D4" s="155"/>
      <c r="E4" s="155"/>
      <c r="F4" s="155"/>
      <c r="G4" s="155"/>
      <c r="H4" s="156"/>
      <c r="I4" s="156"/>
      <c r="J4" s="156"/>
    </row>
    <row r="5" spans="1:10">
      <c r="A5" s="204" t="s">
        <v>87</v>
      </c>
      <c r="B5" s="205"/>
      <c r="C5" s="205"/>
      <c r="D5" s="205"/>
      <c r="E5" s="205"/>
      <c r="F5" s="205"/>
      <c r="G5" s="205"/>
      <c r="H5" s="205"/>
      <c r="I5" s="205"/>
      <c r="J5" s="205"/>
    </row>
    <row r="6" spans="1:10" ht="15" thickBot="1">
      <c r="A6" s="247" t="s">
        <v>68</v>
      </c>
      <c r="B6" s="247"/>
      <c r="C6" s="247"/>
      <c r="D6" s="247"/>
      <c r="E6" s="247"/>
      <c r="F6" s="247"/>
      <c r="G6" s="247"/>
      <c r="H6" s="247"/>
      <c r="I6" s="247"/>
      <c r="J6" s="247"/>
    </row>
    <row r="7" spans="1:10">
      <c r="A7" s="248" t="s">
        <v>37</v>
      </c>
      <c r="B7" s="248"/>
      <c r="C7" s="250">
        <f>'INFORMATION SHEET'!F19</f>
        <v>0</v>
      </c>
      <c r="D7" s="250"/>
      <c r="E7" s="250"/>
      <c r="F7" s="11"/>
      <c r="G7" s="11"/>
      <c r="H7" s="11"/>
      <c r="I7" s="11"/>
      <c r="J7" s="11"/>
    </row>
    <row r="8" spans="1:10">
      <c r="A8" s="249"/>
      <c r="B8" s="249"/>
      <c r="C8" s="251"/>
      <c r="D8" s="251"/>
      <c r="E8" s="251"/>
      <c r="F8" s="11" t="s">
        <v>26</v>
      </c>
      <c r="G8" s="11"/>
      <c r="H8" s="169">
        <f>'INFORMATION SHEET'!F7</f>
        <v>0</v>
      </c>
      <c r="I8" s="169"/>
      <c r="J8" s="169"/>
    </row>
    <row r="9" spans="1:10">
      <c r="A9" s="11" t="s">
        <v>69</v>
      </c>
      <c r="B9" s="252">
        <f>'INFORMATION SHEET'!F20</f>
        <v>0</v>
      </c>
      <c r="C9" s="252"/>
      <c r="D9" s="252"/>
      <c r="E9" s="252"/>
      <c r="F9" s="11" t="s">
        <v>27</v>
      </c>
      <c r="G9" s="153"/>
      <c r="H9" s="169">
        <f>'INFORMATION SHEET'!F8</f>
        <v>0</v>
      </c>
      <c r="I9" s="169"/>
      <c r="J9" s="169"/>
    </row>
    <row r="10" spans="1:10">
      <c r="A10" s="11" t="s">
        <v>70</v>
      </c>
      <c r="B10" s="62"/>
      <c r="C10" s="253">
        <f>'INFORMATION SHEET'!F21</f>
        <v>0</v>
      </c>
      <c r="D10" s="253"/>
      <c r="E10" s="253"/>
      <c r="F10" s="11" t="s">
        <v>34</v>
      </c>
      <c r="G10" s="11"/>
      <c r="H10" s="254">
        <f>'INFORMATION SHEET'!F16</f>
        <v>0</v>
      </c>
      <c r="I10" s="169"/>
      <c r="J10" s="11"/>
    </row>
    <row r="11" spans="1:10">
      <c r="A11" s="108"/>
      <c r="B11" s="108"/>
      <c r="C11" s="108"/>
      <c r="D11" s="108"/>
      <c r="E11" s="108"/>
      <c r="F11" s="108"/>
      <c r="G11" s="108"/>
      <c r="H11" s="108"/>
      <c r="I11" s="108"/>
      <c r="J11" s="108"/>
    </row>
    <row r="12" spans="1:10">
      <c r="A12" s="31" t="s">
        <v>46</v>
      </c>
      <c r="B12" s="11"/>
      <c r="C12" s="11"/>
      <c r="D12" s="11"/>
      <c r="E12" s="11"/>
      <c r="F12" s="11"/>
      <c r="G12" s="11"/>
      <c r="H12" s="11"/>
      <c r="I12" s="11"/>
      <c r="J12" s="11"/>
    </row>
    <row r="13" spans="1:10" ht="15.6">
      <c r="A13" s="255" t="s">
        <v>88</v>
      </c>
      <c r="B13" s="255"/>
      <c r="C13" s="255"/>
      <c r="D13" s="255"/>
      <c r="E13" s="255"/>
      <c r="F13" s="255"/>
      <c r="G13" s="255"/>
      <c r="H13" s="255" t="s">
        <v>72</v>
      </c>
      <c r="I13" s="255"/>
      <c r="J13" s="255"/>
    </row>
    <row r="14" spans="1:10">
      <c r="A14" s="256" t="s">
        <v>73</v>
      </c>
      <c r="B14" s="256"/>
      <c r="C14" s="256"/>
      <c r="D14" s="256"/>
      <c r="E14" s="256"/>
      <c r="F14" s="256"/>
      <c r="G14" s="256"/>
      <c r="H14" s="257">
        <f>'Salaries-Benefits'!K29</f>
        <v>0</v>
      </c>
      <c r="I14" s="257"/>
      <c r="J14" s="257"/>
    </row>
    <row r="15" spans="1:10">
      <c r="A15" s="256" t="s">
        <v>74</v>
      </c>
      <c r="B15" s="256"/>
      <c r="C15" s="256"/>
      <c r="D15" s="256"/>
      <c r="E15" s="256"/>
      <c r="F15" s="256"/>
      <c r="G15" s="256"/>
      <c r="H15" s="257">
        <f ca="1">Travel!K23</f>
        <v>0</v>
      </c>
      <c r="I15" s="257"/>
      <c r="J15" s="257"/>
    </row>
    <row r="16" spans="1:10">
      <c r="A16" s="256" t="s">
        <v>75</v>
      </c>
      <c r="B16" s="256"/>
      <c r="C16" s="256"/>
      <c r="D16" s="256"/>
      <c r="E16" s="256"/>
      <c r="F16" s="256"/>
      <c r="G16" s="256"/>
      <c r="H16" s="257">
        <f>Supplies!F32</f>
        <v>0</v>
      </c>
      <c r="I16" s="257"/>
      <c r="J16" s="257"/>
    </row>
    <row r="17" spans="1:10">
      <c r="A17" s="256" t="s">
        <v>76</v>
      </c>
      <c r="B17" s="256"/>
      <c r="C17" s="256"/>
      <c r="D17" s="256"/>
      <c r="E17" s="256"/>
      <c r="F17" s="256"/>
      <c r="G17" s="256"/>
      <c r="H17" s="257">
        <f>Equipment!F32</f>
        <v>0</v>
      </c>
      <c r="I17" s="257"/>
      <c r="J17" s="257"/>
    </row>
    <row r="18" spans="1:10">
      <c r="A18" s="256" t="s">
        <v>77</v>
      </c>
      <c r="B18" s="256"/>
      <c r="C18" s="256"/>
      <c r="D18" s="256"/>
      <c r="E18" s="256"/>
      <c r="F18" s="256"/>
      <c r="G18" s="256"/>
      <c r="H18" s="257">
        <f>Contractual!F31</f>
        <v>0</v>
      </c>
      <c r="I18" s="257"/>
      <c r="J18" s="257"/>
    </row>
    <row r="19" spans="1:10" s="11" customFormat="1">
      <c r="A19" s="278" t="s">
        <v>89</v>
      </c>
      <c r="B19" s="279"/>
      <c r="C19" s="279"/>
      <c r="D19" s="279"/>
      <c r="E19" s="279"/>
      <c r="F19" s="279"/>
      <c r="G19" s="281"/>
      <c r="H19" s="282">
        <f>Construction!F31</f>
        <v>0</v>
      </c>
      <c r="I19" s="283"/>
      <c r="J19" s="284"/>
    </row>
    <row r="20" spans="1:10">
      <c r="A20" s="256" t="s">
        <v>78</v>
      </c>
      <c r="B20" s="256"/>
      <c r="C20" s="256"/>
      <c r="D20" s="256"/>
      <c r="E20" s="256"/>
      <c r="F20" s="256"/>
      <c r="G20" s="256"/>
      <c r="H20" s="257">
        <f ca="1">Administrative!H32</f>
        <v>0</v>
      </c>
      <c r="I20" s="257"/>
      <c r="J20" s="257"/>
    </row>
    <row r="21" spans="1:10">
      <c r="A21" s="259" t="s">
        <v>79</v>
      </c>
      <c r="B21" s="259"/>
      <c r="C21" s="259"/>
      <c r="D21" s="259"/>
      <c r="E21" s="259"/>
      <c r="F21" s="259"/>
      <c r="G21" s="259"/>
      <c r="H21" s="257">
        <f ca="1">SUM(H14:J20)</f>
        <v>0</v>
      </c>
      <c r="I21" s="257"/>
      <c r="J21" s="257"/>
    </row>
    <row r="22" spans="1:10" ht="15" thickBot="1">
      <c r="A22" s="11"/>
      <c r="B22" s="11"/>
      <c r="C22" s="11"/>
      <c r="D22" s="11"/>
      <c r="E22" s="11"/>
      <c r="F22" s="11"/>
      <c r="G22" s="11"/>
      <c r="H22" s="11"/>
      <c r="I22" s="11"/>
      <c r="J22" s="11"/>
    </row>
    <row r="23" spans="1:10" ht="15.6">
      <c r="A23" s="260" t="s">
        <v>80</v>
      </c>
      <c r="B23" s="261"/>
      <c r="C23" s="261"/>
      <c r="D23" s="261"/>
      <c r="E23" s="261"/>
      <c r="F23" s="261"/>
      <c r="G23" s="261"/>
      <c r="H23" s="261"/>
      <c r="I23" s="261"/>
      <c r="J23" s="262"/>
    </row>
    <row r="24" spans="1:10" ht="14.45" customHeight="1">
      <c r="A24" s="33"/>
      <c r="B24" s="32"/>
      <c r="C24" s="263" t="s">
        <v>81</v>
      </c>
      <c r="D24" s="263"/>
      <c r="E24" s="263"/>
      <c r="F24" s="263"/>
      <c r="G24" s="263"/>
      <c r="H24" s="263" t="s">
        <v>82</v>
      </c>
      <c r="I24" s="263"/>
      <c r="J24" s="264"/>
    </row>
    <row r="25" spans="1:10">
      <c r="A25" s="272" t="s">
        <v>83</v>
      </c>
      <c r="B25" s="273"/>
      <c r="C25" s="239"/>
      <c r="D25" s="239"/>
      <c r="E25" s="239"/>
      <c r="F25" s="239"/>
      <c r="G25" s="239"/>
      <c r="H25" s="278"/>
      <c r="I25" s="279"/>
      <c r="J25" s="280"/>
    </row>
    <row r="26" spans="1:10">
      <c r="A26" s="274"/>
      <c r="B26" s="275"/>
      <c r="C26" s="279"/>
      <c r="D26" s="279"/>
      <c r="E26" s="279"/>
      <c r="F26" s="279"/>
      <c r="G26" s="279"/>
      <c r="H26" s="278"/>
      <c r="I26" s="279"/>
      <c r="J26" s="280"/>
    </row>
    <row r="27" spans="1:10">
      <c r="A27" s="274"/>
      <c r="B27" s="275"/>
      <c r="C27" s="279"/>
      <c r="D27" s="279"/>
      <c r="E27" s="279"/>
      <c r="F27" s="279"/>
      <c r="G27" s="279"/>
      <c r="H27" s="278"/>
      <c r="I27" s="279"/>
      <c r="J27" s="280"/>
    </row>
    <row r="28" spans="1:10">
      <c r="A28" s="274"/>
      <c r="B28" s="275"/>
      <c r="C28" s="279"/>
      <c r="D28" s="279"/>
      <c r="E28" s="279"/>
      <c r="F28" s="279"/>
      <c r="G28" s="279"/>
      <c r="H28" s="278"/>
      <c r="I28" s="279"/>
      <c r="J28" s="280"/>
    </row>
    <row r="29" spans="1:10" ht="15" thickBot="1">
      <c r="A29" s="276"/>
      <c r="B29" s="277"/>
      <c r="C29" s="258" t="s">
        <v>79</v>
      </c>
      <c r="D29" s="258"/>
      <c r="E29" s="258"/>
      <c r="F29" s="258"/>
      <c r="G29" s="258"/>
      <c r="H29" s="266">
        <f>SUM(H25:J28)</f>
        <v>0</v>
      </c>
      <c r="I29" s="267"/>
      <c r="J29" s="268"/>
    </row>
    <row r="31" spans="1:10">
      <c r="A31" s="11"/>
      <c r="B31" s="269" t="s">
        <v>84</v>
      </c>
      <c r="C31" s="269"/>
      <c r="D31" s="269"/>
      <c r="E31" s="269"/>
      <c r="F31" s="269"/>
      <c r="G31" s="269"/>
      <c r="H31" s="269"/>
      <c r="I31" s="269"/>
      <c r="J31" s="269"/>
    </row>
    <row r="32" spans="1:10">
      <c r="A32" s="11"/>
      <c r="B32" s="269"/>
      <c r="C32" s="269"/>
      <c r="D32" s="269"/>
      <c r="E32" s="269"/>
      <c r="F32" s="269"/>
      <c r="G32" s="269"/>
      <c r="H32" s="269"/>
      <c r="I32" s="269"/>
      <c r="J32" s="269"/>
    </row>
    <row r="36" spans="1:9">
      <c r="A36" s="11"/>
      <c r="B36" s="270"/>
      <c r="C36" s="270"/>
      <c r="D36" s="270"/>
      <c r="E36" s="270"/>
      <c r="F36" s="11"/>
      <c r="G36" s="271">
        <f ca="1">TODAY()</f>
        <v>45716</v>
      </c>
      <c r="H36" s="270"/>
      <c r="I36" s="270"/>
    </row>
    <row r="37" spans="1:9">
      <c r="A37" s="11"/>
      <c r="B37" s="265" t="s">
        <v>85</v>
      </c>
      <c r="C37" s="265"/>
      <c r="D37" s="265"/>
      <c r="E37" s="265"/>
      <c r="F37" s="11"/>
      <c r="G37" s="265" t="s">
        <v>58</v>
      </c>
      <c r="H37" s="265"/>
      <c r="I37" s="265"/>
    </row>
    <row r="40" spans="1:9">
      <c r="A40" s="11"/>
      <c r="B40" s="108"/>
      <c r="C40" s="108"/>
      <c r="D40" s="108"/>
      <c r="E40" s="108"/>
      <c r="F40" s="11"/>
      <c r="G40" s="11"/>
      <c r="H40" s="11"/>
      <c r="I40" s="11"/>
    </row>
    <row r="41" spans="1:9">
      <c r="A41" s="245" t="s">
        <v>86</v>
      </c>
      <c r="B41" s="245"/>
      <c r="C41" s="245"/>
      <c r="D41" s="245"/>
      <c r="E41" s="245"/>
      <c r="F41" s="245"/>
      <c r="G41" s="265" t="s">
        <v>58</v>
      </c>
      <c r="H41" s="265"/>
      <c r="I41" s="265"/>
    </row>
  </sheetData>
  <sheetProtection algorithmName="SHA-512" hashValue="bMpHt/oMyXKlP2oj2DzOvhOyPiU32GEcyH5e4oRrl4D87FVKmpQTWL5Jfe2iIRjEDJJau93LN4xF/Q0NZ4rlJA==" saltValue="sBP+IlKBNZZSirWumjGdag==" spinCount="100000" sheet="1" selectLockedCells="1"/>
  <mergeCells count="49">
    <mergeCell ref="B37:E37"/>
    <mergeCell ref="G37:I37"/>
    <mergeCell ref="G41:I41"/>
    <mergeCell ref="B9:E9"/>
    <mergeCell ref="C10:E10"/>
    <mergeCell ref="A25:B29"/>
    <mergeCell ref="B36:E36"/>
    <mergeCell ref="G36:I36"/>
    <mergeCell ref="H29:J29"/>
    <mergeCell ref="C29:G29"/>
    <mergeCell ref="B31:J32"/>
    <mergeCell ref="C27:G27"/>
    <mergeCell ref="C28:G28"/>
    <mergeCell ref="H25:J25"/>
    <mergeCell ref="H26:J26"/>
    <mergeCell ref="H27:J27"/>
    <mergeCell ref="H28:J28"/>
    <mergeCell ref="A21:G21"/>
    <mergeCell ref="A23:J23"/>
    <mergeCell ref="C24:G24"/>
    <mergeCell ref="H24:J24"/>
    <mergeCell ref="C25:G25"/>
    <mergeCell ref="C26:G26"/>
    <mergeCell ref="H21:J21"/>
    <mergeCell ref="H18:J18"/>
    <mergeCell ref="H20:J20"/>
    <mergeCell ref="A19:G19"/>
    <mergeCell ref="H19:J19"/>
    <mergeCell ref="A13:G13"/>
    <mergeCell ref="H13:J13"/>
    <mergeCell ref="A14:G14"/>
    <mergeCell ref="A15:G15"/>
    <mergeCell ref="A16:G16"/>
    <mergeCell ref="A41:F41"/>
    <mergeCell ref="D3:G3"/>
    <mergeCell ref="A5:J5"/>
    <mergeCell ref="A6:J6"/>
    <mergeCell ref="H10:I10"/>
    <mergeCell ref="H9:J9"/>
    <mergeCell ref="H8:J8"/>
    <mergeCell ref="A7:B8"/>
    <mergeCell ref="C7:E8"/>
    <mergeCell ref="A17:G17"/>
    <mergeCell ref="A18:G18"/>
    <mergeCell ref="A20:G20"/>
    <mergeCell ref="H14:J14"/>
    <mergeCell ref="H15:J15"/>
    <mergeCell ref="H16:J16"/>
    <mergeCell ref="H17:J17"/>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0</xdr:col>
                    <xdr:colOff>209550</xdr:colOff>
                    <xdr:row>29</xdr:row>
                    <xdr:rowOff>184150</xdr:rowOff>
                  </from>
                  <to>
                    <xdr:col>0</xdr:col>
                    <xdr:colOff>412750</xdr:colOff>
                    <xdr:row>32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A5D3D-ADE8-4435-B88C-2F3FA350BA5B}">
  <sheetPr codeName="Sheet6"/>
  <dimension ref="A3:J46"/>
  <sheetViews>
    <sheetView showZeros="0" view="pageLayout" zoomScale="80" zoomScaleNormal="100" zoomScalePageLayoutView="80" workbookViewId="0">
      <selection activeCell="A28" sqref="A28:J28"/>
    </sheetView>
  </sheetViews>
  <sheetFormatPr defaultColWidth="8.7109375" defaultRowHeight="14.45"/>
  <cols>
    <col min="1" max="9" width="8.7109375" style="11"/>
    <col min="10" max="10" width="10.140625" style="11" bestFit="1" customWidth="1"/>
    <col min="11" max="16384" width="8.7109375" style="11"/>
  </cols>
  <sheetData>
    <row r="3" spans="1:10" s="37" customFormat="1" ht="11.1" customHeight="1">
      <c r="A3" s="156"/>
      <c r="B3" s="156"/>
      <c r="C3" s="156"/>
      <c r="D3" s="246"/>
      <c r="E3" s="246"/>
      <c r="F3" s="246"/>
      <c r="G3" s="246"/>
      <c r="H3" s="156"/>
      <c r="I3" s="156"/>
      <c r="J3" s="156"/>
    </row>
    <row r="4" spans="1:10" s="37" customFormat="1" ht="11.1" customHeight="1">
      <c r="A4" s="156"/>
      <c r="B4" s="156"/>
      <c r="C4" s="156"/>
      <c r="D4" s="155"/>
      <c r="E4" s="155"/>
      <c r="F4" s="155"/>
      <c r="G4" s="155"/>
      <c r="H4" s="156"/>
      <c r="I4" s="156"/>
      <c r="J4" s="156"/>
    </row>
    <row r="5" spans="1:10">
      <c r="A5" s="204" t="s">
        <v>90</v>
      </c>
      <c r="B5" s="205"/>
      <c r="C5" s="205"/>
      <c r="D5" s="205"/>
      <c r="E5" s="205"/>
      <c r="F5" s="205"/>
      <c r="G5" s="205"/>
      <c r="H5" s="205"/>
      <c r="I5" s="205"/>
      <c r="J5" s="205"/>
    </row>
    <row r="6" spans="1:10" ht="15" thickBot="1">
      <c r="A6" s="247" t="s">
        <v>68</v>
      </c>
      <c r="B6" s="247"/>
      <c r="C6" s="247"/>
      <c r="D6" s="247"/>
      <c r="E6" s="247"/>
      <c r="F6" s="247"/>
      <c r="G6" s="247"/>
      <c r="H6" s="247"/>
      <c r="I6" s="247"/>
      <c r="J6" s="247"/>
    </row>
    <row r="7" spans="1:10">
      <c r="A7" s="248" t="s">
        <v>37</v>
      </c>
      <c r="B7" s="248"/>
      <c r="C7" s="250">
        <f>'INFORMATION SHEET'!F19</f>
        <v>0</v>
      </c>
      <c r="D7" s="250"/>
      <c r="E7" s="250"/>
    </row>
    <row r="8" spans="1:10">
      <c r="A8" s="249"/>
      <c r="B8" s="249"/>
      <c r="C8" s="251"/>
      <c r="D8" s="251"/>
      <c r="E8" s="251"/>
      <c r="F8" s="11" t="s">
        <v>26</v>
      </c>
      <c r="H8" s="169">
        <f>'INFORMATION SHEET'!F7</f>
        <v>0</v>
      </c>
      <c r="I8" s="169"/>
      <c r="J8" s="169"/>
    </row>
    <row r="9" spans="1:10">
      <c r="A9" s="11" t="s">
        <v>69</v>
      </c>
      <c r="B9" s="252">
        <f>'INFORMATION SHEET'!F20</f>
        <v>0</v>
      </c>
      <c r="C9" s="252"/>
      <c r="D9" s="252"/>
      <c r="E9" s="252"/>
      <c r="F9" s="11" t="s">
        <v>27</v>
      </c>
      <c r="G9" s="153"/>
      <c r="H9" s="169">
        <f>'INFORMATION SHEET'!F8</f>
        <v>0</v>
      </c>
      <c r="I9" s="169"/>
      <c r="J9" s="169"/>
    </row>
    <row r="10" spans="1:10">
      <c r="A10" s="11" t="s">
        <v>70</v>
      </c>
      <c r="C10" s="253">
        <f>'INFORMATION SHEET'!F21</f>
        <v>0</v>
      </c>
      <c r="D10" s="253"/>
      <c r="E10" s="253"/>
      <c r="F10" s="11" t="s">
        <v>34</v>
      </c>
      <c r="H10" s="254">
        <f>'INFORMATION SHEET'!F16</f>
        <v>0</v>
      </c>
      <c r="I10" s="169"/>
    </row>
    <row r="11" spans="1:10">
      <c r="A11" s="108"/>
      <c r="B11" s="108"/>
      <c r="C11" s="108"/>
      <c r="D11" s="108"/>
      <c r="E11" s="108"/>
      <c r="F11" s="108"/>
      <c r="G11" s="108"/>
      <c r="H11" s="108"/>
      <c r="I11" s="108"/>
      <c r="J11" s="108"/>
    </row>
    <row r="12" spans="1:10">
      <c r="A12" s="31" t="s">
        <v>46</v>
      </c>
    </row>
    <row r="13" spans="1:10" ht="15.6">
      <c r="A13" s="255" t="s">
        <v>88</v>
      </c>
      <c r="B13" s="255"/>
      <c r="C13" s="255"/>
      <c r="D13" s="255"/>
      <c r="E13" s="255"/>
      <c r="F13" s="255"/>
      <c r="G13" s="255"/>
      <c r="H13" s="255" t="s">
        <v>72</v>
      </c>
      <c r="I13" s="255"/>
      <c r="J13" s="255"/>
    </row>
    <row r="14" spans="1:10">
      <c r="A14" s="256" t="s">
        <v>73</v>
      </c>
      <c r="B14" s="256"/>
      <c r="C14" s="256"/>
      <c r="D14" s="256"/>
      <c r="E14" s="256"/>
      <c r="F14" s="256"/>
      <c r="G14" s="256"/>
      <c r="H14" s="257">
        <f>'Salaries-Benefits'!K30</f>
        <v>0</v>
      </c>
      <c r="I14" s="257"/>
      <c r="J14" s="257"/>
    </row>
    <row r="15" spans="1:10">
      <c r="A15" s="256" t="s">
        <v>74</v>
      </c>
      <c r="B15" s="256"/>
      <c r="C15" s="256"/>
      <c r="D15" s="256"/>
      <c r="E15" s="256"/>
      <c r="F15" s="256"/>
      <c r="G15" s="256"/>
      <c r="H15" s="257">
        <f ca="1">Travel!K24</f>
        <v>0</v>
      </c>
      <c r="I15" s="257"/>
      <c r="J15" s="257"/>
    </row>
    <row r="16" spans="1:10">
      <c r="A16" s="256" t="s">
        <v>75</v>
      </c>
      <c r="B16" s="256"/>
      <c r="C16" s="256"/>
      <c r="D16" s="256"/>
      <c r="E16" s="256"/>
      <c r="F16" s="256"/>
      <c r="G16" s="256"/>
      <c r="H16" s="257">
        <f>Supplies!F33</f>
        <v>0</v>
      </c>
      <c r="I16" s="257"/>
      <c r="J16" s="257"/>
    </row>
    <row r="17" spans="1:10">
      <c r="A17" s="256" t="s">
        <v>76</v>
      </c>
      <c r="B17" s="256"/>
      <c r="C17" s="256"/>
      <c r="D17" s="256"/>
      <c r="E17" s="256"/>
      <c r="F17" s="256"/>
      <c r="G17" s="256"/>
      <c r="H17" s="257">
        <f>Equipment!F33</f>
        <v>0</v>
      </c>
      <c r="I17" s="257"/>
      <c r="J17" s="257"/>
    </row>
    <row r="18" spans="1:10">
      <c r="A18" s="256" t="s">
        <v>77</v>
      </c>
      <c r="B18" s="256"/>
      <c r="C18" s="256"/>
      <c r="D18" s="256"/>
      <c r="E18" s="256"/>
      <c r="F18" s="256"/>
      <c r="G18" s="256"/>
      <c r="H18" s="257">
        <f>Contractual!F32</f>
        <v>0</v>
      </c>
      <c r="I18" s="257"/>
      <c r="J18" s="257"/>
    </row>
    <row r="19" spans="1:10">
      <c r="A19" s="278" t="s">
        <v>89</v>
      </c>
      <c r="B19" s="279"/>
      <c r="C19" s="279"/>
      <c r="D19" s="279"/>
      <c r="E19" s="279"/>
      <c r="F19" s="279"/>
      <c r="G19" s="281"/>
      <c r="H19" s="282">
        <f>Construction!F32</f>
        <v>0</v>
      </c>
      <c r="I19" s="283"/>
      <c r="J19" s="284"/>
    </row>
    <row r="20" spans="1:10">
      <c r="A20" s="256" t="s">
        <v>78</v>
      </c>
      <c r="B20" s="256"/>
      <c r="C20" s="256"/>
      <c r="D20" s="256"/>
      <c r="E20" s="256"/>
      <c r="F20" s="256"/>
      <c r="G20" s="256"/>
      <c r="H20" s="257">
        <f ca="1">Administrative!H33</f>
        <v>0</v>
      </c>
      <c r="I20" s="257"/>
      <c r="J20" s="257"/>
    </row>
    <row r="21" spans="1:10">
      <c r="A21" s="259" t="s">
        <v>79</v>
      </c>
      <c r="B21" s="259"/>
      <c r="C21" s="259"/>
      <c r="D21" s="259"/>
      <c r="E21" s="259"/>
      <c r="F21" s="259"/>
      <c r="G21" s="259"/>
      <c r="H21" s="257">
        <f ca="1">SUM(H14:J20)</f>
        <v>0</v>
      </c>
      <c r="I21" s="257"/>
      <c r="J21" s="257"/>
    </row>
    <row r="22" spans="1:10" ht="15" thickBot="1"/>
    <row r="23" spans="1:10" ht="15.6">
      <c r="A23" s="260" t="s">
        <v>80</v>
      </c>
      <c r="B23" s="261"/>
      <c r="C23" s="261"/>
      <c r="D23" s="261"/>
      <c r="E23" s="261"/>
      <c r="F23" s="261"/>
      <c r="G23" s="261"/>
      <c r="H23" s="261"/>
      <c r="I23" s="261"/>
      <c r="J23" s="262"/>
    </row>
    <row r="24" spans="1:10" ht="14.45" customHeight="1">
      <c r="A24" s="33"/>
      <c r="B24" s="32"/>
      <c r="C24" s="263" t="s">
        <v>81</v>
      </c>
      <c r="D24" s="263"/>
      <c r="E24" s="263"/>
      <c r="F24" s="263"/>
      <c r="G24" s="263"/>
      <c r="H24" s="263" t="s">
        <v>82</v>
      </c>
      <c r="I24" s="263"/>
      <c r="J24" s="264"/>
    </row>
    <row r="25" spans="1:10">
      <c r="A25" s="272" t="s">
        <v>83</v>
      </c>
      <c r="B25" s="273"/>
      <c r="C25" s="239"/>
      <c r="D25" s="239"/>
      <c r="E25" s="239"/>
      <c r="F25" s="239"/>
      <c r="G25" s="239"/>
      <c r="H25" s="278"/>
      <c r="I25" s="279"/>
      <c r="J25" s="280"/>
    </row>
    <row r="26" spans="1:10">
      <c r="A26" s="274"/>
      <c r="B26" s="275"/>
      <c r="C26" s="279"/>
      <c r="D26" s="279"/>
      <c r="E26" s="279"/>
      <c r="F26" s="279"/>
      <c r="G26" s="279"/>
      <c r="H26" s="278"/>
      <c r="I26" s="279"/>
      <c r="J26" s="280"/>
    </row>
    <row r="27" spans="1:10">
      <c r="A27" s="274"/>
      <c r="B27" s="275"/>
      <c r="C27" s="279"/>
      <c r="D27" s="279"/>
      <c r="E27" s="279"/>
      <c r="F27" s="279"/>
      <c r="G27" s="279"/>
      <c r="H27" s="278"/>
      <c r="I27" s="279"/>
      <c r="J27" s="280"/>
    </row>
    <row r="28" spans="1:10">
      <c r="A28" s="274"/>
      <c r="B28" s="275"/>
      <c r="C28" s="279"/>
      <c r="D28" s="279"/>
      <c r="E28" s="279"/>
      <c r="F28" s="279"/>
      <c r="G28" s="279"/>
      <c r="H28" s="278"/>
      <c r="I28" s="279"/>
      <c r="J28" s="280"/>
    </row>
    <row r="29" spans="1:10" ht="15" thickBot="1">
      <c r="A29" s="276"/>
      <c r="B29" s="277"/>
      <c r="C29" s="258" t="s">
        <v>79</v>
      </c>
      <c r="D29" s="258"/>
      <c r="E29" s="258"/>
      <c r="F29" s="258"/>
      <c r="G29" s="258"/>
      <c r="H29" s="266">
        <f>SUM(H25:J28)</f>
        <v>0</v>
      </c>
      <c r="I29" s="267"/>
      <c r="J29" s="268"/>
    </row>
    <row r="31" spans="1:10">
      <c r="B31" s="269" t="s">
        <v>84</v>
      </c>
      <c r="C31" s="269"/>
      <c r="D31" s="269"/>
      <c r="E31" s="269"/>
      <c r="F31" s="269"/>
      <c r="G31" s="269"/>
      <c r="H31" s="269"/>
      <c r="I31" s="269"/>
      <c r="J31" s="269"/>
    </row>
    <row r="32" spans="1:10">
      <c r="B32" s="269"/>
      <c r="C32" s="269"/>
      <c r="D32" s="269"/>
      <c r="E32" s="269"/>
      <c r="F32" s="269"/>
      <c r="G32" s="269"/>
      <c r="H32" s="269"/>
      <c r="I32" s="269"/>
      <c r="J32" s="269"/>
    </row>
    <row r="35" spans="1:10">
      <c r="B35" s="270"/>
      <c r="C35" s="270"/>
      <c r="D35" s="270"/>
      <c r="E35" s="270"/>
      <c r="G35" s="271">
        <f ca="1">TODAY()</f>
        <v>45716</v>
      </c>
      <c r="H35" s="270"/>
      <c r="I35" s="270"/>
    </row>
    <row r="36" spans="1:10">
      <c r="B36" s="265" t="s">
        <v>85</v>
      </c>
      <c r="C36" s="265"/>
      <c r="D36" s="265"/>
      <c r="E36" s="265"/>
      <c r="G36" s="265" t="s">
        <v>58</v>
      </c>
      <c r="H36" s="265"/>
      <c r="I36" s="265"/>
    </row>
    <row r="38" spans="1:10">
      <c r="B38" s="108"/>
      <c r="C38" s="108"/>
      <c r="D38" s="108"/>
      <c r="E38" s="108"/>
    </row>
    <row r="39" spans="1:10">
      <c r="A39" s="245" t="s">
        <v>86</v>
      </c>
      <c r="B39" s="245"/>
      <c r="C39" s="245"/>
      <c r="D39" s="245"/>
      <c r="E39" s="245"/>
      <c r="F39" s="245"/>
      <c r="G39" s="265" t="s">
        <v>58</v>
      </c>
      <c r="H39" s="265"/>
      <c r="I39" s="265"/>
    </row>
    <row r="41" spans="1:10" ht="15" thickBot="1"/>
    <row r="42" spans="1:10">
      <c r="A42" s="163"/>
      <c r="B42" s="163"/>
      <c r="C42" s="163"/>
      <c r="D42" s="293" t="s">
        <v>80</v>
      </c>
      <c r="E42" s="294"/>
      <c r="F42" s="294"/>
      <c r="G42" s="295"/>
      <c r="H42" s="163"/>
      <c r="I42" s="163"/>
      <c r="J42" s="163"/>
    </row>
    <row r="43" spans="1:10">
      <c r="A43" s="113"/>
      <c r="B43" s="113"/>
      <c r="C43" s="113"/>
      <c r="D43" s="112"/>
      <c r="E43" s="113"/>
      <c r="F43" s="113"/>
      <c r="G43" s="51"/>
      <c r="H43" s="113"/>
      <c r="I43" s="38"/>
      <c r="J43" s="113"/>
    </row>
    <row r="44" spans="1:10">
      <c r="B44" s="56"/>
      <c r="C44" s="56"/>
      <c r="D44" s="289" t="s">
        <v>91</v>
      </c>
      <c r="E44" s="290"/>
      <c r="F44" s="285">
        <f ca="1">SUM('Salaries-Benefits'!C28, Travel!D22, Supplies!B31, Equipment!B31, Contractual!B30, Construction!B31, Administrative!C30)</f>
        <v>0</v>
      </c>
      <c r="G44" s="286"/>
      <c r="H44" s="56"/>
      <c r="I44" s="57"/>
      <c r="J44" s="56"/>
    </row>
    <row r="45" spans="1:10">
      <c r="B45" s="56"/>
      <c r="C45" s="56"/>
      <c r="D45" s="289" t="s">
        <v>92</v>
      </c>
      <c r="E45" s="290"/>
      <c r="F45" s="285">
        <f>SUM('Salaries-Benefits'!C29, Travel!D23, Supplies!B32, Equipment!B32, Contractual!B31, Construction!B32, Administrative!C31)</f>
        <v>0</v>
      </c>
      <c r="G45" s="286"/>
      <c r="H45" s="56"/>
      <c r="I45" s="57"/>
      <c r="J45" s="56"/>
    </row>
    <row r="46" spans="1:10" ht="15" thickBot="1">
      <c r="B46" s="56"/>
      <c r="C46" s="56"/>
      <c r="D46" s="291" t="s">
        <v>93</v>
      </c>
      <c r="E46" s="292"/>
      <c r="F46" s="287">
        <f ca="1">SUM('Salaries-Benefits'!C30, Travel!D24, Supplies!B33, Equipment!B33, Contractual!B32, Construction!B33, Administrative!C32)</f>
        <v>0</v>
      </c>
      <c r="G46" s="288"/>
      <c r="H46" s="56"/>
      <c r="I46" s="57"/>
      <c r="J46" s="56"/>
    </row>
  </sheetData>
  <sheetProtection algorithmName="SHA-512" hashValue="LB1bk0OuQ6csTP8KHc4HBulaCC/DmROPhIZsyt9uUE8WqqJgzwJbtR9nIIMbnuKGbsKfAljVqSFs9CDI4d4lrw==" saltValue="CRjO2nfkGI1n41FTWeTC/Q==" spinCount="100000" sheet="1" selectLockedCells="1"/>
  <mergeCells count="56">
    <mergeCell ref="F45:G45"/>
    <mergeCell ref="F46:G46"/>
    <mergeCell ref="G39:I39"/>
    <mergeCell ref="F44:G44"/>
    <mergeCell ref="A39:F39"/>
    <mergeCell ref="D44:E44"/>
    <mergeCell ref="D45:E45"/>
    <mergeCell ref="D46:E46"/>
    <mergeCell ref="D42:G42"/>
    <mergeCell ref="H29:J29"/>
    <mergeCell ref="B31:J32"/>
    <mergeCell ref="B35:E35"/>
    <mergeCell ref="G35:I35"/>
    <mergeCell ref="B36:E36"/>
    <mergeCell ref="G36:I36"/>
    <mergeCell ref="A25:B29"/>
    <mergeCell ref="C25:G25"/>
    <mergeCell ref="H25:J25"/>
    <mergeCell ref="C26:G26"/>
    <mergeCell ref="H26:J26"/>
    <mergeCell ref="C27:G27"/>
    <mergeCell ref="H27:J27"/>
    <mergeCell ref="C28:G28"/>
    <mergeCell ref="H28:J28"/>
    <mergeCell ref="C29:G29"/>
    <mergeCell ref="C24:G24"/>
    <mergeCell ref="H24:J24"/>
    <mergeCell ref="A17:G17"/>
    <mergeCell ref="H17:J17"/>
    <mergeCell ref="A18:G18"/>
    <mergeCell ref="H18:J18"/>
    <mergeCell ref="A19:G19"/>
    <mergeCell ref="H19:J19"/>
    <mergeCell ref="A20:G20"/>
    <mergeCell ref="H20:J20"/>
    <mergeCell ref="A21:G21"/>
    <mergeCell ref="H21:J21"/>
    <mergeCell ref="A23:J23"/>
    <mergeCell ref="A14:G14"/>
    <mergeCell ref="H14:J14"/>
    <mergeCell ref="A15:G15"/>
    <mergeCell ref="H15:J15"/>
    <mergeCell ref="A16:G16"/>
    <mergeCell ref="H16:J16"/>
    <mergeCell ref="B9:E9"/>
    <mergeCell ref="H9:J9"/>
    <mergeCell ref="C10:E10"/>
    <mergeCell ref="H10:I10"/>
    <mergeCell ref="A13:G13"/>
    <mergeCell ref="H13:J13"/>
    <mergeCell ref="D3:G3"/>
    <mergeCell ref="A5:J5"/>
    <mergeCell ref="A6:J6"/>
    <mergeCell ref="A7:B8"/>
    <mergeCell ref="C7:E8"/>
    <mergeCell ref="H8:J8"/>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0</xdr:col>
                    <xdr:colOff>209550</xdr:colOff>
                    <xdr:row>29</xdr:row>
                    <xdr:rowOff>184150</xdr:rowOff>
                  </from>
                  <to>
                    <xdr:col>0</xdr:col>
                    <xdr:colOff>412750</xdr:colOff>
                    <xdr:row>32</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8F98-8632-49CA-A13A-951D166EE9B8}">
  <sheetPr codeName="Sheet7"/>
  <dimension ref="A1:L30"/>
  <sheetViews>
    <sheetView view="pageLayout" zoomScaleNormal="100" workbookViewId="0">
      <selection activeCell="A28" sqref="A28:J28"/>
    </sheetView>
  </sheetViews>
  <sheetFormatPr defaultRowHeight="14.45"/>
  <cols>
    <col min="3" max="3" width="10.140625" customWidth="1"/>
    <col min="5" max="5" width="11.28515625" customWidth="1"/>
    <col min="6" max="6" width="14.7109375" style="9" bestFit="1" customWidth="1"/>
    <col min="7" max="7" width="11" style="11" bestFit="1" customWidth="1"/>
    <col min="8" max="8" width="11.42578125" customWidth="1"/>
    <col min="9" max="9" width="2.140625" customWidth="1"/>
    <col min="10" max="10" width="10.42578125" customWidth="1"/>
    <col min="11" max="11" width="12.42578125" customWidth="1"/>
    <col min="12" max="12" width="11.140625" customWidth="1"/>
  </cols>
  <sheetData>
    <row r="1" spans="1:12" s="10" customFormat="1">
      <c r="A1" s="11"/>
      <c r="B1" s="11"/>
      <c r="C1" s="11"/>
      <c r="D1" s="11"/>
      <c r="E1" s="11"/>
      <c r="F1" s="9"/>
      <c r="G1" s="11"/>
      <c r="H1" s="11"/>
      <c r="I1" s="11"/>
      <c r="J1" s="11"/>
      <c r="K1" s="11"/>
      <c r="L1" s="11"/>
    </row>
    <row r="3" spans="1:12">
      <c r="A3" s="204" t="s">
        <v>94</v>
      </c>
      <c r="B3" s="204"/>
      <c r="C3" s="204"/>
      <c r="D3" s="204"/>
      <c r="E3" s="204"/>
      <c r="F3" s="204"/>
      <c r="G3" s="204"/>
      <c r="H3" s="204"/>
      <c r="I3" s="204"/>
      <c r="J3" s="204"/>
      <c r="K3" s="204"/>
      <c r="L3" s="204"/>
    </row>
    <row r="4" spans="1:12">
      <c r="A4" s="11"/>
      <c r="B4" s="11"/>
      <c r="C4" s="11"/>
      <c r="D4" s="11"/>
      <c r="E4" s="11"/>
      <c r="H4" s="11"/>
      <c r="I4" s="11"/>
      <c r="J4" s="204" t="s">
        <v>95</v>
      </c>
      <c r="K4" s="204"/>
      <c r="L4" s="204"/>
    </row>
    <row r="5" spans="1:12" s="11" customFormat="1">
      <c r="F5" s="9"/>
      <c r="J5" s="58" t="str">
        <f>IF('INFORMATION SHEET'!F13="","",'INFORMATION SHEET'!F13)</f>
        <v/>
      </c>
      <c r="K5" s="153" t="s">
        <v>33</v>
      </c>
      <c r="L5" s="58" t="str">
        <f>IF('INFORMATION SHEET'!F15="","",'INFORMATION SHEET'!F15)</f>
        <v/>
      </c>
    </row>
    <row r="6" spans="1:12" ht="15" thickBot="1">
      <c r="A6" s="92"/>
      <c r="B6" s="92"/>
      <c r="C6" s="58"/>
      <c r="D6" s="153"/>
      <c r="E6" s="58"/>
      <c r="F6" s="306" t="s">
        <v>96</v>
      </c>
      <c r="G6" s="306"/>
      <c r="H6" s="11"/>
      <c r="I6" s="11"/>
      <c r="J6" s="11"/>
      <c r="K6" s="11"/>
      <c r="L6" s="11"/>
    </row>
    <row r="7" spans="1:12" ht="29.45" thickBot="1">
      <c r="A7" s="301" t="s">
        <v>97</v>
      </c>
      <c r="B7" s="302"/>
      <c r="C7" s="302"/>
      <c r="D7" s="302"/>
      <c r="E7" s="302"/>
      <c r="F7" s="39" t="s">
        <v>98</v>
      </c>
      <c r="G7" s="39" t="s">
        <v>99</v>
      </c>
      <c r="H7" s="165" t="s">
        <v>100</v>
      </c>
      <c r="I7" s="165" t="s">
        <v>101</v>
      </c>
      <c r="J7" s="165" t="s">
        <v>102</v>
      </c>
      <c r="K7" s="165" t="s">
        <v>103</v>
      </c>
      <c r="L7" s="4" t="s">
        <v>104</v>
      </c>
    </row>
    <row r="8" spans="1:12">
      <c r="A8" s="303"/>
      <c r="B8" s="304"/>
      <c r="C8" s="304"/>
      <c r="D8" s="304"/>
      <c r="E8" s="305"/>
      <c r="F8" s="114"/>
      <c r="G8" s="93"/>
      <c r="H8" s="167"/>
      <c r="I8" s="134" t="s">
        <v>101</v>
      </c>
      <c r="J8" s="80"/>
      <c r="K8" s="44">
        <f>H8*J8</f>
        <v>0</v>
      </c>
      <c r="L8" s="82"/>
    </row>
    <row r="9" spans="1:12">
      <c r="A9" s="296"/>
      <c r="B9" s="297"/>
      <c r="C9" s="297"/>
      <c r="D9" s="297"/>
      <c r="E9" s="298"/>
      <c r="F9" s="114"/>
      <c r="G9" s="93"/>
      <c r="H9" s="166"/>
      <c r="I9" s="135" t="s">
        <v>101</v>
      </c>
      <c r="J9" s="81"/>
      <c r="K9" s="44">
        <f>H9*J9</f>
        <v>0</v>
      </c>
      <c r="L9" s="83"/>
    </row>
    <row r="10" spans="1:12" s="11" customFormat="1">
      <c r="A10" s="296"/>
      <c r="B10" s="297"/>
      <c r="C10" s="297"/>
      <c r="D10" s="297"/>
      <c r="E10" s="298"/>
      <c r="F10" s="114"/>
      <c r="G10" s="93"/>
      <c r="H10" s="166"/>
      <c r="I10" s="135" t="s">
        <v>101</v>
      </c>
      <c r="J10" s="81"/>
      <c r="K10" s="44">
        <f t="shared" ref="K10:K20" si="0">H10*J10</f>
        <v>0</v>
      </c>
      <c r="L10" s="83"/>
    </row>
    <row r="11" spans="1:12" s="11" customFormat="1">
      <c r="A11" s="296"/>
      <c r="B11" s="297"/>
      <c r="C11" s="297"/>
      <c r="D11" s="297"/>
      <c r="E11" s="298"/>
      <c r="F11" s="114"/>
      <c r="G11" s="93"/>
      <c r="H11" s="166"/>
      <c r="I11" s="135" t="s">
        <v>101</v>
      </c>
      <c r="J11" s="81"/>
      <c r="K11" s="44">
        <f t="shared" si="0"/>
        <v>0</v>
      </c>
      <c r="L11" s="83"/>
    </row>
    <row r="12" spans="1:12" s="11" customFormat="1">
      <c r="A12" s="296"/>
      <c r="B12" s="297"/>
      <c r="C12" s="297"/>
      <c r="D12" s="297"/>
      <c r="E12" s="298"/>
      <c r="F12" s="114"/>
      <c r="G12" s="93"/>
      <c r="H12" s="166"/>
      <c r="I12" s="135" t="s">
        <v>101</v>
      </c>
      <c r="J12" s="81"/>
      <c r="K12" s="44">
        <f t="shared" ref="K12:K19" si="1">H12*J12</f>
        <v>0</v>
      </c>
      <c r="L12" s="83"/>
    </row>
    <row r="13" spans="1:12" s="11" customFormat="1">
      <c r="A13" s="296"/>
      <c r="B13" s="297"/>
      <c r="C13" s="297"/>
      <c r="D13" s="297"/>
      <c r="E13" s="298"/>
      <c r="F13" s="114"/>
      <c r="G13" s="93"/>
      <c r="H13" s="166"/>
      <c r="I13" s="135" t="s">
        <v>101</v>
      </c>
      <c r="J13" s="81"/>
      <c r="K13" s="44">
        <f t="shared" si="1"/>
        <v>0</v>
      </c>
      <c r="L13" s="83"/>
    </row>
    <row r="14" spans="1:12" s="11" customFormat="1">
      <c r="A14" s="296"/>
      <c r="B14" s="297"/>
      <c r="C14" s="297"/>
      <c r="D14" s="297"/>
      <c r="E14" s="298"/>
      <c r="F14" s="114"/>
      <c r="G14" s="93"/>
      <c r="H14" s="166"/>
      <c r="I14" s="135" t="s">
        <v>101</v>
      </c>
      <c r="J14" s="81"/>
      <c r="K14" s="44">
        <f t="shared" si="1"/>
        <v>0</v>
      </c>
      <c r="L14" s="83"/>
    </row>
    <row r="15" spans="1:12" s="11" customFormat="1">
      <c r="A15" s="296"/>
      <c r="B15" s="297"/>
      <c r="C15" s="297"/>
      <c r="D15" s="297"/>
      <c r="E15" s="298"/>
      <c r="F15" s="114"/>
      <c r="G15" s="93"/>
      <c r="H15" s="166"/>
      <c r="I15" s="135" t="s">
        <v>101</v>
      </c>
      <c r="J15" s="81"/>
      <c r="K15" s="44">
        <f t="shared" si="1"/>
        <v>0</v>
      </c>
      <c r="L15" s="83"/>
    </row>
    <row r="16" spans="1:12" s="11" customFormat="1">
      <c r="A16" s="296"/>
      <c r="B16" s="297"/>
      <c r="C16" s="297"/>
      <c r="D16" s="297"/>
      <c r="E16" s="298"/>
      <c r="F16" s="114"/>
      <c r="G16" s="93"/>
      <c r="H16" s="166"/>
      <c r="I16" s="135" t="s">
        <v>101</v>
      </c>
      <c r="J16" s="81"/>
      <c r="K16" s="44">
        <f t="shared" si="1"/>
        <v>0</v>
      </c>
      <c r="L16" s="83"/>
    </row>
    <row r="17" spans="1:12" s="11" customFormat="1">
      <c r="A17" s="296"/>
      <c r="B17" s="297"/>
      <c r="C17" s="297"/>
      <c r="D17" s="297"/>
      <c r="E17" s="298"/>
      <c r="F17" s="114"/>
      <c r="G17" s="93"/>
      <c r="H17" s="166"/>
      <c r="I17" s="135" t="s">
        <v>101</v>
      </c>
      <c r="J17" s="81"/>
      <c r="K17" s="44">
        <f t="shared" si="1"/>
        <v>0</v>
      </c>
      <c r="L17" s="83"/>
    </row>
    <row r="18" spans="1:12" s="11" customFormat="1">
      <c r="A18" s="296"/>
      <c r="B18" s="297"/>
      <c r="C18" s="297"/>
      <c r="D18" s="297"/>
      <c r="E18" s="298"/>
      <c r="F18" s="114"/>
      <c r="G18" s="93"/>
      <c r="H18" s="166"/>
      <c r="I18" s="135" t="s">
        <v>101</v>
      </c>
      <c r="J18" s="81"/>
      <c r="K18" s="44">
        <f t="shared" si="1"/>
        <v>0</v>
      </c>
      <c r="L18" s="83"/>
    </row>
    <row r="19" spans="1:12" s="11" customFormat="1">
      <c r="A19" s="296"/>
      <c r="B19" s="297"/>
      <c r="C19" s="297"/>
      <c r="D19" s="297"/>
      <c r="E19" s="298"/>
      <c r="F19" s="114"/>
      <c r="G19" s="93"/>
      <c r="H19" s="166"/>
      <c r="I19" s="135" t="s">
        <v>101</v>
      </c>
      <c r="J19" s="81"/>
      <c r="K19" s="44">
        <f t="shared" si="1"/>
        <v>0</v>
      </c>
      <c r="L19" s="83"/>
    </row>
    <row r="20" spans="1:12" s="11" customFormat="1">
      <c r="A20" s="296"/>
      <c r="B20" s="297"/>
      <c r="C20" s="297"/>
      <c r="D20" s="297"/>
      <c r="E20" s="298"/>
      <c r="F20" s="114"/>
      <c r="G20" s="93"/>
      <c r="H20" s="166"/>
      <c r="I20" s="135" t="s">
        <v>101</v>
      </c>
      <c r="J20" s="81"/>
      <c r="K20" s="44">
        <f t="shared" si="0"/>
        <v>0</v>
      </c>
      <c r="L20" s="83"/>
    </row>
    <row r="21" spans="1:12">
      <c r="A21" s="296"/>
      <c r="B21" s="297"/>
      <c r="C21" s="297"/>
      <c r="D21" s="297"/>
      <c r="E21" s="298"/>
      <c r="F21" s="114"/>
      <c r="G21" s="93"/>
      <c r="H21" s="166"/>
      <c r="I21" s="135" t="s">
        <v>101</v>
      </c>
      <c r="J21" s="81"/>
      <c r="K21" s="44">
        <f>H21*J21</f>
        <v>0</v>
      </c>
      <c r="L21" s="83"/>
    </row>
    <row r="22" spans="1:12" s="11" customFormat="1">
      <c r="A22" s="296"/>
      <c r="B22" s="297"/>
      <c r="C22" s="297"/>
      <c r="D22" s="297"/>
      <c r="E22" s="298"/>
      <c r="F22" s="114"/>
      <c r="G22" s="93"/>
      <c r="H22" s="166"/>
      <c r="I22" s="135" t="s">
        <v>101</v>
      </c>
      <c r="J22" s="81"/>
      <c r="K22" s="44">
        <f t="shared" ref="K22:K24" si="2">H22*J22</f>
        <v>0</v>
      </c>
      <c r="L22" s="83"/>
    </row>
    <row r="23" spans="1:12" s="11" customFormat="1">
      <c r="A23" s="296"/>
      <c r="B23" s="297"/>
      <c r="C23" s="297"/>
      <c r="D23" s="297"/>
      <c r="E23" s="298"/>
      <c r="F23" s="114"/>
      <c r="G23" s="93"/>
      <c r="H23" s="166"/>
      <c r="I23" s="135" t="s">
        <v>101</v>
      </c>
      <c r="J23" s="81"/>
      <c r="K23" s="44">
        <f t="shared" si="2"/>
        <v>0</v>
      </c>
      <c r="L23" s="83"/>
    </row>
    <row r="24" spans="1:12" s="11" customFormat="1">
      <c r="A24" s="296"/>
      <c r="B24" s="297"/>
      <c r="C24" s="297"/>
      <c r="D24" s="297"/>
      <c r="E24" s="298"/>
      <c r="F24" s="114"/>
      <c r="G24" s="93"/>
      <c r="H24" s="166"/>
      <c r="I24" s="135" t="s">
        <v>101</v>
      </c>
      <c r="J24" s="81"/>
      <c r="K24" s="44">
        <f t="shared" si="2"/>
        <v>0</v>
      </c>
      <c r="L24" s="83"/>
    </row>
    <row r="25" spans="1:12">
      <c r="A25" s="296"/>
      <c r="B25" s="297"/>
      <c r="C25" s="297"/>
      <c r="D25" s="297"/>
      <c r="E25" s="298"/>
      <c r="F25" s="114"/>
      <c r="G25" s="93"/>
      <c r="H25" s="166"/>
      <c r="I25" s="135" t="s">
        <v>101</v>
      </c>
      <c r="J25" s="81"/>
      <c r="K25" s="44">
        <f>H25*J25</f>
        <v>0</v>
      </c>
      <c r="L25" s="83"/>
    </row>
    <row r="26" spans="1:12" ht="15" thickBot="1">
      <c r="A26" s="54"/>
      <c r="B26" s="54"/>
      <c r="C26" s="54"/>
      <c r="D26" s="54"/>
      <c r="E26" s="38"/>
      <c r="F26" s="40"/>
      <c r="G26" s="38"/>
      <c r="H26" s="11"/>
      <c r="I26" s="11"/>
      <c r="J26" s="11"/>
      <c r="K26" s="11"/>
      <c r="L26" s="11"/>
    </row>
    <row r="27" spans="1:12">
      <c r="A27" s="309" t="s">
        <v>105</v>
      </c>
      <c r="B27" s="310"/>
      <c r="C27" s="311"/>
      <c r="D27" s="163"/>
      <c r="E27" s="11"/>
      <c r="H27" s="309" t="s">
        <v>106</v>
      </c>
      <c r="I27" s="310"/>
      <c r="J27" s="310"/>
      <c r="K27" s="311"/>
      <c r="L27" s="11"/>
    </row>
    <row r="28" spans="1:12">
      <c r="A28" s="299" t="s">
        <v>91</v>
      </c>
      <c r="B28" s="300"/>
      <c r="C28" s="47">
        <f>SUMIF(G8:G25, "IIJA MEB DC", K8:K25)</f>
        <v>0</v>
      </c>
      <c r="D28" s="49"/>
      <c r="E28" s="11"/>
      <c r="H28" s="299" t="s">
        <v>107</v>
      </c>
      <c r="I28" s="300"/>
      <c r="J28" s="300"/>
      <c r="K28" s="41">
        <f>SUMIF(F8:F25,"Coordinator", K8:K25)</f>
        <v>0</v>
      </c>
      <c r="L28" s="11"/>
    </row>
    <row r="29" spans="1:12">
      <c r="A29" s="299" t="s">
        <v>92</v>
      </c>
      <c r="B29" s="300"/>
      <c r="C29" s="47">
        <f>SUMIF(G8:G25, "LGI", K8:K25)</f>
        <v>0</v>
      </c>
      <c r="D29" s="49"/>
      <c r="E29" s="11"/>
      <c r="H29" s="314" t="s">
        <v>108</v>
      </c>
      <c r="I29" s="315"/>
      <c r="J29" s="315"/>
      <c r="K29" s="41">
        <f>SUMIF(F8:F25, "Implementation", K8:K25)</f>
        <v>0</v>
      </c>
      <c r="L29" s="11"/>
    </row>
    <row r="30" spans="1:12" ht="15" thickBot="1">
      <c r="A30" s="307" t="s">
        <v>93</v>
      </c>
      <c r="B30" s="308"/>
      <c r="C30" s="48">
        <f>SUMIF(G8:G25, "CBIG4 MEB DC", K8:K25)</f>
        <v>0</v>
      </c>
      <c r="D30" s="49"/>
      <c r="E30" s="11"/>
      <c r="H30" s="312" t="s">
        <v>109</v>
      </c>
      <c r="I30" s="313"/>
      <c r="J30" s="313"/>
      <c r="K30" s="42">
        <f>SUMIF(F8:F25, "Federal", K8:K25)</f>
        <v>0</v>
      </c>
      <c r="L30" s="11"/>
    </row>
  </sheetData>
  <sheetProtection algorithmName="SHA-512" hashValue="QQO/rl/uYXt4iySNq+t+q8vdVAhs0RwTX8sFa37lt85kayywcLh5g5Xp1kUJ4O74ujZ7Dvgk7Ue4vXWxP9Yfvg==" saltValue="cR0MNqwSNR7MLDkvvQpq/w==" spinCount="100000" sheet="1" selectLockedCells="1"/>
  <mergeCells count="30">
    <mergeCell ref="A18:E18"/>
    <mergeCell ref="A19:E19"/>
    <mergeCell ref="A13:E13"/>
    <mergeCell ref="A14:E14"/>
    <mergeCell ref="A15:E15"/>
    <mergeCell ref="A16:E16"/>
    <mergeCell ref="A17:E17"/>
    <mergeCell ref="A29:B29"/>
    <mergeCell ref="A30:B30"/>
    <mergeCell ref="A27:C27"/>
    <mergeCell ref="H30:J30"/>
    <mergeCell ref="H29:J29"/>
    <mergeCell ref="H28:J28"/>
    <mergeCell ref="H27:K27"/>
    <mergeCell ref="A3:L3"/>
    <mergeCell ref="A10:E10"/>
    <mergeCell ref="A11:E11"/>
    <mergeCell ref="A20:E20"/>
    <mergeCell ref="A28:B28"/>
    <mergeCell ref="A25:E25"/>
    <mergeCell ref="J4:L4"/>
    <mergeCell ref="A7:E7"/>
    <mergeCell ref="A8:E8"/>
    <mergeCell ref="A9:E9"/>
    <mergeCell ref="A21:E21"/>
    <mergeCell ref="F6:G6"/>
    <mergeCell ref="A22:E22"/>
    <mergeCell ref="A23:E23"/>
    <mergeCell ref="A24:E24"/>
    <mergeCell ref="A12:E12"/>
  </mergeCells>
  <dataValidations count="1">
    <dataValidation type="list" allowBlank="1" showInputMessage="1" showErrorMessage="1" sqref="G8:G25" xr:uid="{25CDDD45-6852-430A-9DDB-D009FC097FE3}">
      <formula1>INDIRECT(F8)</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7923E2-D116-4F71-AC0F-B7FC22A4B3B0}">
          <x14:formula1>
            <xm:f>'Hidden Calculation Sheet'!$O$25:$Q$25</xm:f>
          </x14:formula1>
          <xm:sqref>F8:F25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8C6A9-59FF-4536-98DE-E77BFF678711}">
  <sheetPr codeName="Sheet8"/>
  <dimension ref="A1:N33"/>
  <sheetViews>
    <sheetView view="pageLayout" zoomScaleNormal="100" workbookViewId="0">
      <selection activeCell="A28" sqref="A28:J28"/>
    </sheetView>
  </sheetViews>
  <sheetFormatPr defaultRowHeight="14.45"/>
  <cols>
    <col min="1" max="1" width="7.140625" customWidth="1"/>
    <col min="2" max="2" width="13.7109375" style="11" customWidth="1"/>
    <col min="3" max="3" width="2.5703125" style="11" customWidth="1"/>
    <col min="4" max="4" width="11.5703125" customWidth="1"/>
    <col min="5" max="5" width="15.5703125" style="11" customWidth="1"/>
    <col min="6" max="6" width="11" style="11" bestFit="1" customWidth="1"/>
    <col min="8" max="8" width="9.5703125" customWidth="1"/>
    <col min="9" max="9" width="10.5703125" customWidth="1"/>
    <col min="10" max="10" width="13.5703125" customWidth="1"/>
    <col min="11" max="11" width="13" customWidth="1"/>
  </cols>
  <sheetData>
    <row r="1" spans="1:14" s="10" customFormat="1">
      <c r="A1" s="11"/>
      <c r="B1" s="11"/>
      <c r="C1" s="11"/>
      <c r="D1" s="11"/>
      <c r="E1" s="11"/>
      <c r="F1" s="11"/>
      <c r="G1" s="11"/>
      <c r="H1" s="11"/>
      <c r="I1" s="11"/>
      <c r="J1" s="11"/>
      <c r="K1" s="11"/>
      <c r="L1" s="11"/>
      <c r="M1" s="11"/>
      <c r="N1" s="11"/>
    </row>
    <row r="3" spans="1:14">
      <c r="A3" s="204" t="s">
        <v>110</v>
      </c>
      <c r="B3" s="204"/>
      <c r="C3" s="204"/>
      <c r="D3" s="204"/>
      <c r="E3" s="204"/>
      <c r="F3" s="204"/>
      <c r="G3" s="204"/>
      <c r="H3" s="204"/>
      <c r="I3" s="204"/>
      <c r="J3" s="204"/>
      <c r="K3" s="204"/>
      <c r="L3" s="1"/>
      <c r="M3" s="1"/>
      <c r="N3" s="1"/>
    </row>
    <row r="4" spans="1:14" s="11" customFormat="1">
      <c r="A4" s="152"/>
      <c r="B4" s="152"/>
      <c r="C4" s="152"/>
      <c r="D4" s="152"/>
      <c r="E4" s="152"/>
      <c r="F4" s="152"/>
      <c r="G4" s="152"/>
      <c r="H4" s="152"/>
      <c r="I4" s="204" t="s">
        <v>95</v>
      </c>
      <c r="J4" s="204"/>
      <c r="K4" s="204"/>
      <c r="L4" s="152"/>
      <c r="M4" s="1"/>
      <c r="N4" s="1"/>
    </row>
    <row r="5" spans="1:14" ht="15" thickBot="1">
      <c r="A5" s="11"/>
      <c r="B5" s="58"/>
      <c r="C5" s="153"/>
      <c r="D5" s="58"/>
      <c r="E5" s="321" t="s">
        <v>96</v>
      </c>
      <c r="F5" s="321"/>
      <c r="G5" s="11"/>
      <c r="H5" s="11"/>
      <c r="I5" s="58" t="str">
        <f>IF('INFORMATION SHEET'!F13="","",'INFORMATION SHEET'!F13)</f>
        <v/>
      </c>
      <c r="J5" s="153" t="s">
        <v>33</v>
      </c>
      <c r="K5" s="58" t="str">
        <f>IF('INFORMATION SHEET'!F15="","",'INFORMATION SHEET'!F15)</f>
        <v/>
      </c>
      <c r="L5" s="11"/>
      <c r="M5" s="11"/>
      <c r="N5" s="11"/>
    </row>
    <row r="6" spans="1:14" ht="33.6" customHeight="1" thickBot="1">
      <c r="A6" s="11"/>
      <c r="D6" s="164" t="s">
        <v>111</v>
      </c>
      <c r="E6" s="43" t="s">
        <v>98</v>
      </c>
      <c r="F6" s="39" t="s">
        <v>99</v>
      </c>
      <c r="G6" s="165" t="s">
        <v>102</v>
      </c>
      <c r="H6" s="165" t="s">
        <v>103</v>
      </c>
      <c r="I6" s="3" t="s">
        <v>104</v>
      </c>
      <c r="J6" s="11"/>
      <c r="K6" s="11"/>
      <c r="L6" s="11"/>
      <c r="M6" s="11"/>
      <c r="N6" s="11"/>
    </row>
    <row r="7" spans="1:14">
      <c r="A7" s="11"/>
      <c r="D7" s="167"/>
      <c r="E7" s="114"/>
      <c r="F7" s="93"/>
      <c r="G7" s="6">
        <v>0.7</v>
      </c>
      <c r="H7" s="7">
        <f>D7*G7</f>
        <v>0</v>
      </c>
      <c r="I7" s="167"/>
      <c r="J7" s="11"/>
      <c r="K7" s="11"/>
      <c r="L7" s="11"/>
      <c r="M7" s="11"/>
      <c r="N7" s="11"/>
    </row>
    <row r="8" spans="1:14">
      <c r="A8" s="11"/>
      <c r="D8" s="166"/>
      <c r="E8" s="114"/>
      <c r="F8" s="93"/>
      <c r="G8" s="5">
        <v>0.7</v>
      </c>
      <c r="H8" s="8">
        <f>D8*G8</f>
        <v>0</v>
      </c>
      <c r="I8" s="166"/>
      <c r="J8" s="11"/>
      <c r="K8" s="11"/>
      <c r="L8" s="11"/>
      <c r="M8" s="11"/>
      <c r="N8" s="11"/>
    </row>
    <row r="9" spans="1:14">
      <c r="A9" s="11"/>
      <c r="D9" s="166"/>
      <c r="E9" s="114"/>
      <c r="F9" s="93"/>
      <c r="G9" s="5">
        <v>0.7</v>
      </c>
      <c r="H9" s="8">
        <f>D9*G9</f>
        <v>0</v>
      </c>
      <c r="I9" s="166"/>
      <c r="J9" s="11"/>
      <c r="K9" s="11"/>
      <c r="L9" s="11"/>
      <c r="M9" s="11"/>
      <c r="N9" s="11"/>
    </row>
    <row r="10" spans="1:14">
      <c r="A10" s="11"/>
      <c r="D10" s="166"/>
      <c r="E10" s="114"/>
      <c r="F10" s="93"/>
      <c r="G10" s="5">
        <v>0.7</v>
      </c>
      <c r="H10" s="8">
        <f>D10*G10</f>
        <v>0</v>
      </c>
      <c r="I10" s="166"/>
      <c r="J10" s="11"/>
      <c r="K10" s="11"/>
      <c r="L10" s="11"/>
      <c r="M10" s="11"/>
      <c r="N10" s="11"/>
    </row>
    <row r="11" spans="1:14" s="11" customFormat="1">
      <c r="D11" s="120"/>
      <c r="E11" s="121"/>
      <c r="F11" s="122"/>
      <c r="G11" s="123"/>
      <c r="H11" s="124"/>
      <c r="I11" s="120"/>
    </row>
    <row r="12" spans="1:14" s="11" customFormat="1" ht="29.1" customHeight="1" thickBot="1"/>
    <row r="13" spans="1:14" s="11" customFormat="1" ht="29.45" thickBot="1">
      <c r="A13" s="301" t="s">
        <v>112</v>
      </c>
      <c r="B13" s="302"/>
      <c r="C13" s="302"/>
      <c r="D13" s="165" t="s">
        <v>113</v>
      </c>
      <c r="E13" s="322" t="s">
        <v>114</v>
      </c>
      <c r="F13" s="323"/>
      <c r="G13" s="322" t="s">
        <v>98</v>
      </c>
      <c r="H13" s="322"/>
      <c r="I13" s="125" t="s">
        <v>99</v>
      </c>
      <c r="J13" s="39" t="s">
        <v>115</v>
      </c>
      <c r="K13" s="3" t="s">
        <v>104</v>
      </c>
    </row>
    <row r="14" spans="1:14" s="11" customFormat="1">
      <c r="A14" s="318"/>
      <c r="B14" s="318"/>
      <c r="C14" s="318"/>
      <c r="D14" s="167"/>
      <c r="E14" s="320"/>
      <c r="F14" s="320"/>
      <c r="G14" s="316"/>
      <c r="H14" s="316"/>
      <c r="I14" s="126"/>
      <c r="J14" s="59"/>
      <c r="K14" s="137"/>
    </row>
    <row r="15" spans="1:14" s="11" customFormat="1">
      <c r="A15" s="319"/>
      <c r="B15" s="319"/>
      <c r="C15" s="319"/>
      <c r="D15" s="166"/>
      <c r="E15" s="317"/>
      <c r="F15" s="317"/>
      <c r="G15" s="316"/>
      <c r="H15" s="316"/>
      <c r="I15" s="126"/>
      <c r="J15" s="60"/>
      <c r="K15" s="138"/>
    </row>
    <row r="16" spans="1:14" s="11" customFormat="1">
      <c r="A16" s="319"/>
      <c r="B16" s="319"/>
      <c r="C16" s="319"/>
      <c r="D16" s="166"/>
      <c r="E16" s="317"/>
      <c r="F16" s="317"/>
      <c r="G16" s="316"/>
      <c r="H16" s="316"/>
      <c r="I16" s="126"/>
      <c r="J16" s="60"/>
      <c r="K16" s="138"/>
    </row>
    <row r="17" spans="1:14" s="11" customFormat="1">
      <c r="A17" s="319"/>
      <c r="B17" s="319"/>
      <c r="C17" s="319"/>
      <c r="D17" s="166"/>
      <c r="E17" s="317"/>
      <c r="F17" s="317"/>
      <c r="G17" s="316"/>
      <c r="H17" s="316"/>
      <c r="I17" s="126"/>
      <c r="J17" s="60"/>
      <c r="K17" s="138"/>
    </row>
    <row r="18" spans="1:14" s="11" customFormat="1">
      <c r="A18" s="319"/>
      <c r="B18" s="319"/>
      <c r="C18" s="319"/>
      <c r="D18" s="166"/>
      <c r="E18" s="317"/>
      <c r="F18" s="317"/>
      <c r="G18" s="316"/>
      <c r="H18" s="316"/>
      <c r="I18" s="126"/>
      <c r="J18" s="60"/>
      <c r="K18" s="138"/>
    </row>
    <row r="19" spans="1:14" s="11" customFormat="1">
      <c r="A19" s="319"/>
      <c r="B19" s="319"/>
      <c r="C19" s="319"/>
      <c r="D19" s="166"/>
      <c r="E19" s="317"/>
      <c r="F19" s="317"/>
      <c r="G19" s="316"/>
      <c r="H19" s="316"/>
      <c r="I19" s="126"/>
      <c r="J19" s="60"/>
      <c r="K19" s="138"/>
    </row>
    <row r="20" spans="1:14" ht="15" thickBot="1">
      <c r="A20" s="11"/>
      <c r="D20" s="11"/>
      <c r="E20" s="121"/>
      <c r="F20" s="122"/>
      <c r="G20" s="11"/>
      <c r="H20" s="11"/>
      <c r="I20" s="11"/>
      <c r="J20" s="11"/>
      <c r="K20" s="11"/>
      <c r="L20" s="11"/>
      <c r="M20" s="11"/>
      <c r="N20" s="11"/>
    </row>
    <row r="21" spans="1:14">
      <c r="A21" s="11"/>
      <c r="B21" s="309" t="s">
        <v>105</v>
      </c>
      <c r="C21" s="310"/>
      <c r="D21" s="311"/>
      <c r="E21" s="121"/>
      <c r="F21" s="122"/>
      <c r="G21" s="11"/>
      <c r="H21" s="11"/>
      <c r="I21" s="309" t="s">
        <v>116</v>
      </c>
      <c r="J21" s="310"/>
      <c r="K21" s="311"/>
      <c r="L21" s="11"/>
      <c r="M21" s="11"/>
      <c r="N21" s="11"/>
    </row>
    <row r="22" spans="1:14">
      <c r="A22" s="11"/>
      <c r="B22" s="314" t="s">
        <v>91</v>
      </c>
      <c r="C22" s="315"/>
      <c r="D22" s="157">
        <f>SUMIF(F7:F10, "IIJA MEB DC", H7:H10)+SUMIF(I14:I19,"IIJAMEB DC",J14:J19)</f>
        <v>0</v>
      </c>
      <c r="E22" s="121"/>
      <c r="F22" s="122"/>
      <c r="G22" s="11"/>
      <c r="H22" s="11"/>
      <c r="I22" s="299" t="s">
        <v>107</v>
      </c>
      <c r="J22" s="300"/>
      <c r="K22" s="45">
        <f ca="1">SUMIF(E7:E10, "Coordinator", H7:H10)+SUMIF(G14:H19,"Coordinator", J14:J19)</f>
        <v>0</v>
      </c>
      <c r="L22" s="11"/>
      <c r="M22" s="11"/>
      <c r="N22" s="11"/>
    </row>
    <row r="23" spans="1:14">
      <c r="A23" s="11"/>
      <c r="B23" s="299" t="s">
        <v>92</v>
      </c>
      <c r="C23" s="300"/>
      <c r="D23" s="157">
        <f>SUMIF(F7:F10, "LGI", H7:H10)+SUMIF(I14:I19,"LGI",J14:J19)</f>
        <v>0</v>
      </c>
      <c r="E23" s="121"/>
      <c r="F23" s="122"/>
      <c r="G23" s="11"/>
      <c r="H23" s="11"/>
      <c r="I23" s="299" t="s">
        <v>108</v>
      </c>
      <c r="J23" s="300"/>
      <c r="K23" s="45">
        <f ca="1">SUMIF(E7:E10, "Implementation", H7:H10)+SUMIF(G14:H19,"Implementation",J14:J19)</f>
        <v>0</v>
      </c>
      <c r="L23" s="11"/>
      <c r="M23" s="11"/>
      <c r="N23" s="11"/>
    </row>
    <row r="24" spans="1:14" ht="15" thickBot="1">
      <c r="A24" s="11"/>
      <c r="B24" s="307" t="s">
        <v>93</v>
      </c>
      <c r="C24" s="308"/>
      <c r="D24" s="158">
        <f>SUMIF(F7:F10, "CBIG4 MEB DC", H7:H10)+SUMIF(I14:I19,"CBIG4 MEB DC",J14:J19)</f>
        <v>0</v>
      </c>
      <c r="E24" s="121"/>
      <c r="F24" s="122"/>
      <c r="G24" s="11"/>
      <c r="H24" s="11"/>
      <c r="I24" s="307" t="s">
        <v>109</v>
      </c>
      <c r="J24" s="308"/>
      <c r="K24" s="55">
        <f ca="1">SUMIF(E7:E10, "Federal", H7:H10)+SUMIF(G14:H19,"Federal",J14:J19)</f>
        <v>0</v>
      </c>
      <c r="L24" s="11"/>
      <c r="M24" s="11"/>
      <c r="N24" s="11"/>
    </row>
    <row r="25" spans="1:14">
      <c r="A25" s="11"/>
      <c r="D25" s="11"/>
      <c r="E25" s="121"/>
      <c r="F25" s="122"/>
      <c r="G25" s="11"/>
      <c r="H25" s="11"/>
      <c r="I25" s="11"/>
      <c r="J25" s="11"/>
      <c r="K25" s="11"/>
      <c r="L25" s="11"/>
      <c r="M25" s="11"/>
      <c r="N25" s="11"/>
    </row>
    <row r="26" spans="1:14">
      <c r="A26" s="11"/>
      <c r="D26" s="11"/>
      <c r="E26" s="121"/>
      <c r="F26" s="122"/>
      <c r="G26" s="11"/>
      <c r="H26" s="11"/>
      <c r="I26" s="11"/>
      <c r="J26" s="11"/>
      <c r="K26" s="11"/>
      <c r="L26" s="11"/>
      <c r="M26" s="11"/>
      <c r="N26" s="11"/>
    </row>
    <row r="27" spans="1:14">
      <c r="A27" s="11"/>
      <c r="D27" s="11"/>
      <c r="E27" s="121"/>
      <c r="F27" s="122"/>
      <c r="G27" s="11"/>
      <c r="H27" s="11"/>
      <c r="I27" s="11"/>
      <c r="J27" s="11"/>
      <c r="K27" s="11"/>
      <c r="L27" s="11"/>
      <c r="M27" s="11"/>
      <c r="N27" s="11"/>
    </row>
    <row r="28" spans="1:14">
      <c r="A28" s="11"/>
      <c r="D28" s="11"/>
      <c r="E28" s="121"/>
      <c r="F28" s="122"/>
      <c r="G28" s="11"/>
      <c r="H28" s="11"/>
      <c r="I28" s="11"/>
      <c r="J28" s="11"/>
      <c r="K28" s="11"/>
      <c r="L28" s="11"/>
      <c r="M28" s="11"/>
      <c r="N28" s="11"/>
    </row>
    <row r="29" spans="1:14">
      <c r="A29" s="11"/>
      <c r="D29" s="11"/>
      <c r="E29" s="121"/>
      <c r="F29" s="122"/>
      <c r="G29" s="11"/>
      <c r="H29" s="11"/>
      <c r="I29" s="11"/>
      <c r="J29" s="11"/>
      <c r="K29" s="11"/>
      <c r="L29" s="11"/>
      <c r="M29" s="11"/>
      <c r="N29" s="11"/>
    </row>
    <row r="30" spans="1:14">
      <c r="A30" s="11"/>
      <c r="D30" s="11"/>
      <c r="E30" s="121"/>
      <c r="F30" s="122"/>
      <c r="G30" s="11"/>
      <c r="H30" s="11"/>
      <c r="I30" s="11"/>
      <c r="J30" s="11"/>
      <c r="K30" s="11"/>
      <c r="L30" s="11"/>
      <c r="M30" s="11"/>
      <c r="N30" s="11"/>
    </row>
    <row r="31" spans="1:14">
      <c r="A31" s="11"/>
      <c r="D31" s="11"/>
      <c r="E31" s="121"/>
      <c r="F31" s="122"/>
      <c r="G31" s="11"/>
      <c r="H31" s="11"/>
      <c r="I31" s="11"/>
      <c r="J31" s="11"/>
      <c r="K31" s="11"/>
      <c r="L31" s="11"/>
      <c r="M31" s="11"/>
      <c r="N31" s="11"/>
    </row>
    <row r="32" spans="1:14">
      <c r="A32" s="11"/>
      <c r="D32" s="11"/>
      <c r="E32" s="121"/>
      <c r="F32" s="122"/>
      <c r="G32" s="11"/>
      <c r="H32" s="11"/>
      <c r="I32" s="11"/>
      <c r="J32" s="11"/>
      <c r="K32" s="11"/>
      <c r="L32" s="11"/>
      <c r="M32" s="11"/>
      <c r="N32" s="11"/>
    </row>
    <row r="33" spans="5:6">
      <c r="E33" s="121"/>
      <c r="F33" s="122"/>
    </row>
  </sheetData>
  <sheetProtection algorithmName="SHA-512" hashValue="Bdn1YnSu18CArjCOZ9XHE+qsGWzNDvTZkrDhgcbSyeoGFX9Gue4mtQQs9WcSitgDj6vB8P0qp8zIhmcBXiop4w==" saltValue="0Vxy2P1rHjvoxAkeU8IsFg==" spinCount="100000" sheet="1" selectLockedCells="1"/>
  <mergeCells count="32">
    <mergeCell ref="A3:K3"/>
    <mergeCell ref="I22:J22"/>
    <mergeCell ref="I23:J23"/>
    <mergeCell ref="I24:J24"/>
    <mergeCell ref="I21:K21"/>
    <mergeCell ref="B21:D21"/>
    <mergeCell ref="B22:C22"/>
    <mergeCell ref="B23:C23"/>
    <mergeCell ref="B24:C24"/>
    <mergeCell ref="I4:K4"/>
    <mergeCell ref="E5:F5"/>
    <mergeCell ref="A13:C13"/>
    <mergeCell ref="E13:F13"/>
    <mergeCell ref="G13:H13"/>
    <mergeCell ref="A18:C18"/>
    <mergeCell ref="A19:C19"/>
    <mergeCell ref="E19:F19"/>
    <mergeCell ref="A14:C14"/>
    <mergeCell ref="A15:C15"/>
    <mergeCell ref="A16:C16"/>
    <mergeCell ref="A17:C17"/>
    <mergeCell ref="E14:F14"/>
    <mergeCell ref="E15:F15"/>
    <mergeCell ref="E16:F16"/>
    <mergeCell ref="E17:F17"/>
    <mergeCell ref="E18:F18"/>
    <mergeCell ref="G18:H18"/>
    <mergeCell ref="G19:H19"/>
    <mergeCell ref="G14:H14"/>
    <mergeCell ref="G15:H15"/>
    <mergeCell ref="G16:H16"/>
    <mergeCell ref="G17:H17"/>
  </mergeCells>
  <dataValidations count="3">
    <dataValidation type="list" allowBlank="1" showInputMessage="1" showErrorMessage="1" sqref="G14:H19" xr:uid="{EEAF976C-FFF3-4B5B-B589-BD24CEAE8ED6}">
      <formula1>"Coordinator, Implementation, Federal"</formula1>
    </dataValidation>
    <dataValidation type="list" allowBlank="1" showInputMessage="1" showErrorMessage="1" sqref="F7:F10" xr:uid="{3A000658-9250-4222-A300-37F1B0845B68}">
      <formula1>INDIRECT(E7)</formula1>
    </dataValidation>
    <dataValidation type="list" allowBlank="1" showInputMessage="1" showErrorMessage="1" sqref="I14:I19" xr:uid="{FBF93FB2-2271-4AA3-AF47-E482893911E0}">
      <formula1>INDIRECT(G14:H14)</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5960D0-1C7A-407F-8FF6-CF497395A353}">
          <x14:formula1>
            <xm:f>'Hidden Calculation Sheet'!$O$25:$Q$25</xm:f>
          </x14:formula1>
          <xm:sqref>E7:E10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F5E06-688B-4956-A78C-15AE7BFB8ACA}">
  <sheetPr codeName="Sheet9"/>
  <dimension ref="A1:G33"/>
  <sheetViews>
    <sheetView view="pageLayout" topLeftCell="A2" zoomScaleNormal="100" workbookViewId="0">
      <selection activeCell="D10" sqref="D10"/>
    </sheetView>
  </sheetViews>
  <sheetFormatPr defaultRowHeight="14.45"/>
  <cols>
    <col min="1" max="1" width="26.5703125" customWidth="1"/>
    <col min="2" max="2" width="11.140625" customWidth="1"/>
    <col min="3" max="3" width="38.5703125" customWidth="1"/>
    <col min="4" max="4" width="14" customWidth="1"/>
    <col min="5" max="5" width="11" style="11" bestFit="1" customWidth="1"/>
    <col min="6" max="6" width="11.28515625" customWidth="1"/>
  </cols>
  <sheetData>
    <row r="1" spans="1:7" s="10" customFormat="1">
      <c r="A1" s="11"/>
      <c r="B1" s="11"/>
      <c r="C1" s="11"/>
      <c r="D1" s="11"/>
      <c r="E1" s="11"/>
      <c r="F1" s="11"/>
      <c r="G1" s="11"/>
    </row>
    <row r="2" spans="1:7" s="11" customFormat="1"/>
    <row r="3" spans="1:7">
      <c r="A3" s="204" t="s">
        <v>117</v>
      </c>
      <c r="B3" s="204"/>
      <c r="C3" s="204"/>
      <c r="D3" s="204"/>
      <c r="E3" s="204"/>
      <c r="F3" s="204"/>
      <c r="G3" s="204"/>
    </row>
    <row r="4" spans="1:7" s="11" customFormat="1">
      <c r="A4" s="152"/>
      <c r="B4" s="152"/>
      <c r="C4" s="152"/>
      <c r="D4" s="204" t="s">
        <v>95</v>
      </c>
      <c r="E4" s="204"/>
      <c r="F4" s="204"/>
      <c r="G4" s="152"/>
    </row>
    <row r="5" spans="1:7">
      <c r="A5" s="36" t="s">
        <v>118</v>
      </c>
      <c r="B5" s="11"/>
      <c r="C5" s="11"/>
      <c r="D5" s="58" t="str">
        <f>IF('INFORMATION SHEET'!F13="","",'INFORMATION SHEET'!F13)</f>
        <v/>
      </c>
      <c r="E5" s="153" t="s">
        <v>33</v>
      </c>
      <c r="F5" s="58" t="str">
        <f>IF('INFORMATION SHEET'!F15="","",'INFORMATION SHEET'!F15)</f>
        <v/>
      </c>
      <c r="G5" s="11"/>
    </row>
    <row r="6" spans="1:7">
      <c r="A6" s="324"/>
      <c r="B6" s="325"/>
      <c r="C6" s="325"/>
      <c r="D6" s="325"/>
      <c r="E6" s="325"/>
      <c r="F6" s="325"/>
      <c r="G6" s="326"/>
    </row>
    <row r="7" spans="1:7" ht="15" thickBot="1">
      <c r="A7" s="11"/>
      <c r="B7" s="11"/>
      <c r="C7" s="11"/>
      <c r="D7" s="327" t="s">
        <v>96</v>
      </c>
      <c r="E7" s="327"/>
      <c r="F7" s="11"/>
      <c r="G7" s="11"/>
    </row>
    <row r="8" spans="1:7" ht="33" customHeight="1" thickBot="1">
      <c r="A8" s="301" t="s">
        <v>112</v>
      </c>
      <c r="B8" s="302"/>
      <c r="C8" s="165" t="s">
        <v>114</v>
      </c>
      <c r="D8" s="43" t="s">
        <v>98</v>
      </c>
      <c r="E8" s="39" t="s">
        <v>99</v>
      </c>
      <c r="F8" s="39" t="s">
        <v>119</v>
      </c>
      <c r="G8" s="3" t="s">
        <v>104</v>
      </c>
    </row>
    <row r="9" spans="1:7">
      <c r="A9" s="328"/>
      <c r="B9" s="329"/>
      <c r="C9" s="78"/>
      <c r="D9" s="114"/>
      <c r="E9" s="93"/>
      <c r="F9" s="59"/>
      <c r="G9" s="167"/>
    </row>
    <row r="10" spans="1:7">
      <c r="A10" s="296"/>
      <c r="B10" s="298"/>
      <c r="C10" s="79"/>
      <c r="D10" s="114"/>
      <c r="E10" s="93"/>
      <c r="F10" s="60"/>
      <c r="G10" s="166"/>
    </row>
    <row r="11" spans="1:7" s="11" customFormat="1">
      <c r="A11" s="296"/>
      <c r="B11" s="298"/>
      <c r="C11" s="79"/>
      <c r="D11" s="114"/>
      <c r="E11" s="93"/>
      <c r="F11" s="60"/>
      <c r="G11" s="166"/>
    </row>
    <row r="12" spans="1:7" s="11" customFormat="1">
      <c r="A12" s="296"/>
      <c r="B12" s="298"/>
      <c r="C12" s="79"/>
      <c r="D12" s="114"/>
      <c r="E12" s="93"/>
      <c r="F12" s="60"/>
      <c r="G12" s="166"/>
    </row>
    <row r="13" spans="1:7" s="11" customFormat="1">
      <c r="A13" s="296"/>
      <c r="B13" s="298"/>
      <c r="C13" s="79"/>
      <c r="D13" s="114"/>
      <c r="E13" s="93"/>
      <c r="F13" s="60"/>
      <c r="G13" s="166"/>
    </row>
    <row r="14" spans="1:7" s="11" customFormat="1">
      <c r="A14" s="296"/>
      <c r="B14" s="298"/>
      <c r="C14" s="79"/>
      <c r="D14" s="114"/>
      <c r="E14" s="93"/>
      <c r="F14" s="60"/>
      <c r="G14" s="166"/>
    </row>
    <row r="15" spans="1:7" s="11" customFormat="1">
      <c r="A15" s="296"/>
      <c r="B15" s="298"/>
      <c r="C15" s="79"/>
      <c r="D15" s="114"/>
      <c r="E15" s="93"/>
      <c r="F15" s="60"/>
      <c r="G15" s="166"/>
    </row>
    <row r="16" spans="1:7" s="11" customFormat="1">
      <c r="A16" s="296"/>
      <c r="B16" s="298"/>
      <c r="C16" s="79"/>
      <c r="D16" s="114"/>
      <c r="E16" s="93"/>
      <c r="F16" s="60"/>
      <c r="G16" s="166"/>
    </row>
    <row r="17" spans="1:7" s="11" customFormat="1">
      <c r="A17" s="296"/>
      <c r="B17" s="298"/>
      <c r="C17" s="79"/>
      <c r="D17" s="114"/>
      <c r="E17" s="93"/>
      <c r="F17" s="60"/>
      <c r="G17" s="166"/>
    </row>
    <row r="18" spans="1:7" s="11" customFormat="1">
      <c r="A18" s="296"/>
      <c r="B18" s="298"/>
      <c r="C18" s="79"/>
      <c r="D18" s="114"/>
      <c r="E18" s="93"/>
      <c r="F18" s="60"/>
      <c r="G18" s="166"/>
    </row>
    <row r="19" spans="1:7" s="11" customFormat="1">
      <c r="A19" s="296"/>
      <c r="B19" s="298"/>
      <c r="C19" s="79"/>
      <c r="D19" s="114"/>
      <c r="E19" s="93"/>
      <c r="F19" s="60"/>
      <c r="G19" s="166"/>
    </row>
    <row r="20" spans="1:7" s="11" customFormat="1">
      <c r="A20" s="296"/>
      <c r="B20" s="298"/>
      <c r="C20" s="79"/>
      <c r="D20" s="114"/>
      <c r="E20" s="93"/>
      <c r="F20" s="60"/>
      <c r="G20" s="166"/>
    </row>
    <row r="21" spans="1:7" s="11" customFormat="1">
      <c r="A21" s="296"/>
      <c r="B21" s="298"/>
      <c r="C21" s="79"/>
      <c r="D21" s="114"/>
      <c r="E21" s="93"/>
      <c r="F21" s="60"/>
      <c r="G21" s="166"/>
    </row>
    <row r="22" spans="1:7" s="11" customFormat="1">
      <c r="A22" s="296"/>
      <c r="B22" s="298"/>
      <c r="C22" s="79"/>
      <c r="D22" s="114"/>
      <c r="E22" s="93"/>
      <c r="F22" s="60"/>
      <c r="G22" s="166"/>
    </row>
    <row r="23" spans="1:7" s="11" customFormat="1">
      <c r="A23" s="296"/>
      <c r="B23" s="298"/>
      <c r="C23" s="79"/>
      <c r="D23" s="114"/>
      <c r="E23" s="93"/>
      <c r="F23" s="60"/>
      <c r="G23" s="166"/>
    </row>
    <row r="24" spans="1:7" s="11" customFormat="1">
      <c r="A24" s="296"/>
      <c r="B24" s="298"/>
      <c r="C24" s="79"/>
      <c r="D24" s="114"/>
      <c r="E24" s="93"/>
      <c r="F24" s="60"/>
      <c r="G24" s="166"/>
    </row>
    <row r="25" spans="1:7">
      <c r="A25" s="296"/>
      <c r="B25" s="298"/>
      <c r="C25" s="79"/>
      <c r="D25" s="114"/>
      <c r="E25" s="93"/>
      <c r="F25" s="60"/>
      <c r="G25" s="166"/>
    </row>
    <row r="26" spans="1:7">
      <c r="A26" s="296"/>
      <c r="B26" s="298"/>
      <c r="C26" s="79"/>
      <c r="D26" s="114"/>
      <c r="E26" s="93"/>
      <c r="F26" s="60"/>
      <c r="G26" s="166"/>
    </row>
    <row r="27" spans="1:7">
      <c r="A27" s="296"/>
      <c r="B27" s="298"/>
      <c r="C27" s="79"/>
      <c r="D27" s="114"/>
      <c r="E27" s="93"/>
      <c r="F27" s="60"/>
      <c r="G27" s="166"/>
    </row>
    <row r="28" spans="1:7">
      <c r="A28" s="296"/>
      <c r="B28" s="298"/>
      <c r="C28" s="79"/>
      <c r="D28" s="114"/>
      <c r="E28" s="93"/>
      <c r="F28" s="60"/>
      <c r="G28" s="166"/>
    </row>
    <row r="29" spans="1:7" ht="15" thickBot="1">
      <c r="A29" s="11"/>
      <c r="B29" s="11"/>
      <c r="C29" s="11"/>
      <c r="D29" s="11"/>
      <c r="F29" s="2"/>
      <c r="G29" s="11"/>
    </row>
    <row r="30" spans="1:7">
      <c r="A30" s="309" t="s">
        <v>105</v>
      </c>
      <c r="B30" s="311"/>
      <c r="C30" s="11"/>
      <c r="D30" s="309" t="s">
        <v>120</v>
      </c>
      <c r="E30" s="310"/>
      <c r="F30" s="311"/>
      <c r="G30" s="11"/>
    </row>
    <row r="31" spans="1:7">
      <c r="A31" s="112" t="s">
        <v>91</v>
      </c>
      <c r="B31" s="45">
        <f>SUMIF(E9:E28, "IIJA MEB DC", F9:F28)</f>
        <v>0</v>
      </c>
      <c r="C31" s="11"/>
      <c r="D31" s="299" t="s">
        <v>107</v>
      </c>
      <c r="E31" s="300"/>
      <c r="F31" s="47">
        <f>SUMIF(D9:D28, "Coordinator", F9:F28)</f>
        <v>0</v>
      </c>
      <c r="G31" s="11"/>
    </row>
    <row r="32" spans="1:7">
      <c r="A32" s="112" t="s">
        <v>92</v>
      </c>
      <c r="B32" s="45">
        <f>SUMIF(E9:E28, "LGI", F9:F28)</f>
        <v>0</v>
      </c>
      <c r="C32" s="11"/>
      <c r="D32" s="299" t="s">
        <v>108</v>
      </c>
      <c r="E32" s="300"/>
      <c r="F32" s="47">
        <f>SUMIF(D9:D28, "Implementation", F9:F28)</f>
        <v>0</v>
      </c>
      <c r="G32" s="11"/>
    </row>
    <row r="33" spans="1:6" ht="15" thickBot="1">
      <c r="A33" s="111" t="s">
        <v>93</v>
      </c>
      <c r="B33" s="55">
        <f>SUMIF(E9:E28, "CBIG4 MEB DC", F9:F28)</f>
        <v>0</v>
      </c>
      <c r="C33" s="11"/>
      <c r="D33" s="307" t="s">
        <v>109</v>
      </c>
      <c r="E33" s="308"/>
      <c r="F33" s="48">
        <f>SUMIF(D9:D28, "Federal", F9:F28)</f>
        <v>0</v>
      </c>
    </row>
  </sheetData>
  <sheetProtection sheet="1" insertRows="0" deleteRows="0" selectLockedCells="1"/>
  <mergeCells count="30">
    <mergeCell ref="A3:G3"/>
    <mergeCell ref="A6:G6"/>
    <mergeCell ref="D31:E31"/>
    <mergeCell ref="D32:E32"/>
    <mergeCell ref="D33:E33"/>
    <mergeCell ref="D30:F30"/>
    <mergeCell ref="A30:B30"/>
    <mergeCell ref="D4:F4"/>
    <mergeCell ref="D7:E7"/>
    <mergeCell ref="A8:B8"/>
    <mergeCell ref="A9:B9"/>
    <mergeCell ref="A10:B10"/>
    <mergeCell ref="A11:B11"/>
    <mergeCell ref="A12:B12"/>
    <mergeCell ref="A13:B13"/>
    <mergeCell ref="A14:B14"/>
    <mergeCell ref="A15:B15"/>
    <mergeCell ref="A16:B16"/>
    <mergeCell ref="A17:B17"/>
    <mergeCell ref="A18:B18"/>
    <mergeCell ref="A19:B19"/>
    <mergeCell ref="A25:B25"/>
    <mergeCell ref="A26:B26"/>
    <mergeCell ref="A27:B27"/>
    <mergeCell ref="A28:B28"/>
    <mergeCell ref="A20:B20"/>
    <mergeCell ref="A21:B21"/>
    <mergeCell ref="A22:B22"/>
    <mergeCell ref="A23:B23"/>
    <mergeCell ref="A24:B24"/>
  </mergeCells>
  <dataValidations count="1">
    <dataValidation type="list" allowBlank="1" showInputMessage="1" showErrorMessage="1" sqref="E9:E15 E17:E28 E16" xr:uid="{8E15BD13-D53D-4966-94ED-89A38D01DAF0}">
      <formula1>INDIRECT(D9)</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5D679D9-6BA6-4286-BBAB-00AE36B0CA2C}">
          <x14:formula1>
            <xm:f>'Hidden Calculation Sheet'!$O$25:$Q$25</xm:f>
          </x14:formula1>
          <xm:sqref>D9:D28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2BEF1E7D2F1A4DB65BCBD8ABBABA45" ma:contentTypeVersion="15" ma:contentTypeDescription="Create a new document." ma:contentTypeScope="" ma:versionID="f9744c81e802b2613ff7c8ed26b41946">
  <xsd:schema xmlns:xsd="http://www.w3.org/2001/XMLSchema" xmlns:xs="http://www.w3.org/2001/XMLSchema" xmlns:p="http://schemas.microsoft.com/office/2006/metadata/properties" xmlns:ns2="e66bc00b-3d2a-4466-9c77-3119c4d2055f" xmlns:ns3="a30f9532-c818-41ff-8442-9427559b6163" targetNamespace="http://schemas.microsoft.com/office/2006/metadata/properties" ma:root="true" ma:fieldsID="b1e7b8486de633aecb21885e1d6d5f70" ns2:_="" ns3:_="">
    <xsd:import namespace="e66bc00b-3d2a-4466-9c77-3119c4d2055f"/>
    <xsd:import namespace="a30f9532-c818-41ff-8442-9427559b616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6bc00b-3d2a-4466-9c77-3119c4d205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0f9532-c818-41ff-8442-9427559b616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48c5b84-9f23-4c2a-87ef-30daea310658}" ma:internalName="TaxCatchAll" ma:showField="CatchAllData" ma:web="a30f9532-c818-41ff-8442-9427559b61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30f9532-c818-41ff-8442-9427559b6163" xsi:nil="true"/>
    <lcf76f155ced4ddcb4097134ff3c332f xmlns="e66bc00b-3d2a-4466-9c77-3119c4d2055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5C52E57-A5C0-4436-A06D-77DD2F71CA05}"/>
</file>

<file path=customXml/itemProps2.xml><?xml version="1.0" encoding="utf-8"?>
<ds:datastoreItem xmlns:ds="http://schemas.openxmlformats.org/officeDocument/2006/customXml" ds:itemID="{9CB4DF98-50F9-45DE-B5B3-47CF8CC4408D}"/>
</file>

<file path=customXml/itemProps3.xml><?xml version="1.0" encoding="utf-8"?>
<ds:datastoreItem xmlns:ds="http://schemas.openxmlformats.org/officeDocument/2006/customXml" ds:itemID="{5ACF0DC3-43DE-487E-94CC-4978B621A6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Deroba, Todd</dc:creator>
  <cp:keywords/>
  <dc:description/>
  <cp:lastModifiedBy/>
  <cp:revision/>
  <dcterms:created xsi:type="dcterms:W3CDTF">2024-02-22T15:10:53Z</dcterms:created>
  <dcterms:modified xsi:type="dcterms:W3CDTF">2025-02-28T17:58:13Z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0x010100F12BEF1E7D2F1A4DB65BCBD8ABBABA45</vt:lpwstr>
  </property>
  <property fmtid="{D5CDD505-2E9C-101B-9397-08002B2CF9AE}" pid="3" name="MediaServiceImageTags">
    <vt:lpwstr/>
  </property>
</Properties>
</file>